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610" windowHeight="11640"/>
  </bookViews>
  <sheets>
    <sheet name="7,11" sheetId="1" r:id="rId1"/>
    <sheet name="11,18" sheetId="3" r:id="rId2"/>
  </sheets>
  <definedNames>
    <definedName name="_xlnm.Print_Area" localSheetId="1">'11,18'!$A$1:$W$209</definedName>
    <definedName name="_xlnm.Print_Area" localSheetId="0">'7,11'!$A$1:$W$219</definedName>
  </definedNames>
  <calcPr calcId="152511"/>
</workbook>
</file>

<file path=xl/calcChain.xml><?xml version="1.0" encoding="utf-8"?>
<calcChain xmlns="http://schemas.openxmlformats.org/spreadsheetml/2006/main">
  <c r="E190" i="1" l="1"/>
  <c r="F190" i="1"/>
  <c r="G190" i="1"/>
  <c r="D190" i="1"/>
  <c r="C194" i="3" l="1"/>
  <c r="C193" i="3"/>
  <c r="E166" i="3" l="1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D166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D55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D37" i="3"/>
  <c r="D19" i="3"/>
  <c r="C196" i="1" l="1"/>
  <c r="C197" i="1"/>
  <c r="G184" i="1"/>
  <c r="D19" i="1"/>
  <c r="D37" i="1"/>
  <c r="D55" i="1"/>
  <c r="D75" i="1"/>
  <c r="D93" i="1"/>
  <c r="D111" i="1"/>
  <c r="D129" i="1"/>
  <c r="D147" i="1"/>
  <c r="D166" i="1"/>
  <c r="D184" i="1"/>
  <c r="E37" i="1" l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G147" i="3" l="1"/>
  <c r="D147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E147" i="3"/>
  <c r="F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D129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D111" i="3"/>
  <c r="W111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D93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D75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E184" i="1"/>
  <c r="F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D189" i="3"/>
  <c r="D190" i="3" s="1"/>
  <c r="I186" i="3" l="1"/>
  <c r="E186" i="3"/>
  <c r="K186" i="3"/>
  <c r="P186" i="3"/>
  <c r="L186" i="3"/>
  <c r="H186" i="3"/>
  <c r="V186" i="3"/>
  <c r="J186" i="3"/>
  <c r="S186" i="3"/>
  <c r="F186" i="3"/>
  <c r="T186" i="1"/>
  <c r="U186" i="3"/>
  <c r="T186" i="3"/>
  <c r="R186" i="3"/>
  <c r="Q186" i="3"/>
  <c r="O186" i="3"/>
  <c r="W186" i="3"/>
  <c r="N186" i="3"/>
  <c r="M186" i="3"/>
  <c r="G186" i="3"/>
  <c r="D186" i="3"/>
  <c r="D191" i="3" s="1"/>
  <c r="E192" i="1"/>
  <c r="F192" i="1"/>
  <c r="G192" i="1"/>
  <c r="H190" i="1"/>
  <c r="H192" i="1" s="1"/>
  <c r="I190" i="1"/>
  <c r="I192" i="1" s="1"/>
  <c r="J190" i="1"/>
  <c r="J192" i="1" s="1"/>
  <c r="K190" i="1"/>
  <c r="K192" i="1" s="1"/>
  <c r="L190" i="1"/>
  <c r="L192" i="1" s="1"/>
  <c r="M190" i="1"/>
  <c r="M192" i="1" s="1"/>
  <c r="N190" i="1"/>
  <c r="N192" i="1" s="1"/>
  <c r="O190" i="1"/>
  <c r="O192" i="1" s="1"/>
  <c r="P190" i="1"/>
  <c r="P192" i="1" s="1"/>
  <c r="Q190" i="1"/>
  <c r="Q192" i="1" s="1"/>
  <c r="R190" i="1"/>
  <c r="R192" i="1" s="1"/>
  <c r="S190" i="1"/>
  <c r="S192" i="1" s="1"/>
  <c r="T190" i="1"/>
  <c r="T192" i="1" s="1"/>
  <c r="U190" i="1"/>
  <c r="U192" i="1" s="1"/>
  <c r="V190" i="1"/>
  <c r="V192" i="1" s="1"/>
  <c r="W190" i="1"/>
  <c r="D192" i="1"/>
  <c r="D193" i="1" s="1"/>
  <c r="W187" i="3" l="1"/>
  <c r="W186" i="1"/>
  <c r="W187" i="1" s="1"/>
  <c r="U190" i="3"/>
  <c r="V190" i="3"/>
  <c r="U193" i="1"/>
  <c r="V193" i="1"/>
  <c r="V186" i="1" l="1"/>
  <c r="V187" i="1" s="1"/>
  <c r="V187" i="3"/>
  <c r="U186" i="1"/>
  <c r="U187" i="1" s="1"/>
  <c r="U187" i="3"/>
  <c r="V194" i="1" l="1"/>
  <c r="V191" i="3"/>
  <c r="U194" i="1"/>
  <c r="U191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G198" i="3" l="1"/>
  <c r="E198" i="3" l="1"/>
  <c r="F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D198" i="3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D201" i="1"/>
  <c r="R191" i="3" l="1"/>
  <c r="N191" i="3"/>
  <c r="J191" i="3"/>
  <c r="F191" i="3"/>
  <c r="Q191" i="3"/>
  <c r="M191" i="3"/>
  <c r="I191" i="3"/>
  <c r="E191" i="3"/>
  <c r="T191" i="3"/>
  <c r="P191" i="3"/>
  <c r="L191" i="3"/>
  <c r="H191" i="3"/>
  <c r="S191" i="3"/>
  <c r="O191" i="3"/>
  <c r="K191" i="3"/>
  <c r="G199" i="3" l="1"/>
  <c r="G191" i="3"/>
  <c r="H186" i="1"/>
  <c r="H194" i="1" s="1"/>
  <c r="O186" i="1"/>
  <c r="K187" i="3"/>
  <c r="K199" i="3"/>
  <c r="K200" i="3" s="1"/>
  <c r="L187" i="3"/>
  <c r="L199" i="3"/>
  <c r="L200" i="3" s="1"/>
  <c r="I187" i="3"/>
  <c r="I199" i="3"/>
  <c r="I200" i="3" s="1"/>
  <c r="L186" i="1"/>
  <c r="L194" i="1" s="1"/>
  <c r="J187" i="3"/>
  <c r="J199" i="3"/>
  <c r="J200" i="3" s="1"/>
  <c r="S186" i="1"/>
  <c r="K186" i="1"/>
  <c r="K194" i="1" s="1"/>
  <c r="G186" i="1"/>
  <c r="H187" i="3"/>
  <c r="H199" i="3"/>
  <c r="H200" i="3" s="1"/>
  <c r="T187" i="3"/>
  <c r="S187" i="3"/>
  <c r="R187" i="3"/>
  <c r="Q187" i="3"/>
  <c r="P187" i="3"/>
  <c r="P186" i="1"/>
  <c r="P194" i="1" s="1"/>
  <c r="N187" i="3"/>
  <c r="O187" i="3"/>
  <c r="M187" i="3"/>
  <c r="G187" i="3"/>
  <c r="F187" i="3"/>
  <c r="E187" i="3"/>
  <c r="D187" i="3"/>
  <c r="R186" i="1"/>
  <c r="R194" i="1" s="1"/>
  <c r="N186" i="1"/>
  <c r="N194" i="1" s="1"/>
  <c r="J186" i="1"/>
  <c r="J194" i="1" s="1"/>
  <c r="F186" i="1"/>
  <c r="F194" i="1" s="1"/>
  <c r="D186" i="1"/>
  <c r="D194" i="1" s="1"/>
  <c r="Q186" i="1"/>
  <c r="M186" i="1"/>
  <c r="M194" i="1" s="1"/>
  <c r="I186" i="1"/>
  <c r="I194" i="1" s="1"/>
  <c r="E186" i="1"/>
  <c r="E194" i="1" s="1"/>
  <c r="E194" i="3"/>
  <c r="E197" i="1" l="1"/>
  <c r="E196" i="1"/>
  <c r="O202" i="1"/>
  <c r="O204" i="1" s="1"/>
  <c r="O194" i="1"/>
  <c r="T187" i="1"/>
  <c r="T194" i="1"/>
  <c r="S187" i="1"/>
  <c r="S194" i="1"/>
  <c r="Q187" i="1"/>
  <c r="Q194" i="1"/>
  <c r="G194" i="1"/>
  <c r="G187" i="1"/>
  <c r="S202" i="1"/>
  <c r="S204" i="1" s="1"/>
  <c r="T202" i="1"/>
  <c r="T204" i="1" s="1"/>
  <c r="O187" i="1"/>
  <c r="I187" i="1"/>
  <c r="I202" i="1"/>
  <c r="I204" i="1" s="1"/>
  <c r="G202" i="1"/>
  <c r="G204" i="1" s="1"/>
  <c r="K187" i="1"/>
  <c r="K202" i="1"/>
  <c r="K204" i="1" s="1"/>
  <c r="L187" i="1"/>
  <c r="L202" i="1"/>
  <c r="L204" i="1" s="1"/>
  <c r="H187" i="1"/>
  <c r="H202" i="1"/>
  <c r="H204" i="1" s="1"/>
  <c r="J187" i="1"/>
  <c r="J202" i="1"/>
  <c r="J204" i="1" s="1"/>
  <c r="R187" i="1"/>
  <c r="R202" i="1"/>
  <c r="R204" i="1" s="1"/>
  <c r="Q202" i="1"/>
  <c r="Q204" i="1" s="1"/>
  <c r="P187" i="1"/>
  <c r="P202" i="1"/>
  <c r="P204" i="1" s="1"/>
  <c r="N187" i="1"/>
  <c r="N202" i="1"/>
  <c r="N204" i="1" s="1"/>
  <c r="M187" i="1"/>
  <c r="M202" i="1"/>
  <c r="M204" i="1" s="1"/>
  <c r="F187" i="1"/>
  <c r="F202" i="1"/>
  <c r="F204" i="1" s="1"/>
  <c r="E187" i="1"/>
  <c r="E202" i="1"/>
  <c r="E204" i="1" s="1"/>
  <c r="D187" i="1"/>
  <c r="D202" i="1"/>
  <c r="D204" i="1" s="1"/>
  <c r="E193" i="3"/>
  <c r="M194" i="3"/>
  <c r="M193" i="3" l="1"/>
  <c r="M195" i="3"/>
  <c r="M198" i="1" l="1"/>
  <c r="M196" i="1"/>
  <c r="M197" i="1"/>
</calcChain>
</file>

<file path=xl/sharedStrings.xml><?xml version="1.0" encoding="utf-8"?>
<sst xmlns="http://schemas.openxmlformats.org/spreadsheetml/2006/main" count="999" uniqueCount="102">
  <si>
    <t>Первый день</t>
  </si>
  <si>
    <t>№ рецепта</t>
  </si>
  <si>
    <t>Приём пищи, наименование блюда</t>
  </si>
  <si>
    <t>масса порций</t>
  </si>
  <si>
    <t>белки</t>
  </si>
  <si>
    <t>пищевые вещества</t>
  </si>
  <si>
    <t>жиры</t>
  </si>
  <si>
    <t>углеводы</t>
  </si>
  <si>
    <t>витамины (мг)</t>
  </si>
  <si>
    <t>В1</t>
  </si>
  <si>
    <t>В2</t>
  </si>
  <si>
    <t>С</t>
  </si>
  <si>
    <t>минеральные вещества</t>
  </si>
  <si>
    <t>Са</t>
  </si>
  <si>
    <t>Fe</t>
  </si>
  <si>
    <t>завтрак</t>
  </si>
  <si>
    <t>обед</t>
  </si>
  <si>
    <t>всего за день</t>
  </si>
  <si>
    <t>второй день</t>
  </si>
  <si>
    <t>четвёртый день</t>
  </si>
  <si>
    <t>Шестой  день</t>
  </si>
  <si>
    <t>седьмой  день</t>
  </si>
  <si>
    <t>восьмой день</t>
  </si>
  <si>
    <t>девятый день</t>
  </si>
  <si>
    <t>десятый день</t>
  </si>
  <si>
    <t>третий день</t>
  </si>
  <si>
    <t>пятый день</t>
  </si>
  <si>
    <t>энергетическая ценность (ккал)</t>
  </si>
  <si>
    <t>200</t>
  </si>
  <si>
    <t>Каша гречневая рассыпчатая со сливочным маслом</t>
  </si>
  <si>
    <t>Кофейный напиток</t>
  </si>
  <si>
    <t>Макароны отварные со сливочным маслом</t>
  </si>
  <si>
    <t>Сыр твердый порциями</t>
  </si>
  <si>
    <t>Гуляш из мяса говядины п/ф</t>
  </si>
  <si>
    <t>Картофельное пюре с маслом сливочным</t>
  </si>
  <si>
    <t>Суп гороховый с гренками с мясом говядины п/ф</t>
  </si>
  <si>
    <t>Яблоко</t>
  </si>
  <si>
    <t>Витамины, мг</t>
  </si>
  <si>
    <t>Минеральные вещества, мг</t>
  </si>
  <si>
    <t>А</t>
  </si>
  <si>
    <t>Е</t>
  </si>
  <si>
    <t>Р</t>
  </si>
  <si>
    <t>Mg</t>
  </si>
  <si>
    <t>Б10-15</t>
  </si>
  <si>
    <t>Ж30-32</t>
  </si>
  <si>
    <t>У55-60</t>
  </si>
  <si>
    <t>з25</t>
  </si>
  <si>
    <t>о35</t>
  </si>
  <si>
    <t>Итого за 10 дней</t>
  </si>
  <si>
    <t>Среднее за 10 дней</t>
  </si>
  <si>
    <t>Рагу с курицей</t>
  </si>
  <si>
    <t>п/п</t>
  </si>
  <si>
    <t>Хлеб ржаной</t>
  </si>
  <si>
    <t>Хлеб пшеничный</t>
  </si>
  <si>
    <t>Бутерброд (хлеб пшеничный) c маслом сливочным</t>
  </si>
  <si>
    <t>Бутерброд (хлеб пшеничный) с сыром</t>
  </si>
  <si>
    <t>Бутерброд (хлеб пшеничный) со сливочным маслом</t>
  </si>
  <si>
    <t>Винегрет овощной</t>
  </si>
  <si>
    <t>Содержание йода в готовых блюдах обусловлено использованием в приготовлении йодированной соли</t>
  </si>
  <si>
    <t>I</t>
  </si>
  <si>
    <t>Zn</t>
  </si>
  <si>
    <t>Вит С при С-Витасминизации</t>
  </si>
  <si>
    <t>Меню составлено согласно требований СанПиН 2.3/2.4.3590-20</t>
  </si>
  <si>
    <t>Согласно Приложения 10 таблица 3 завтрак и обед для ОО 20-25% и 30-35%. Принимаем 60 %</t>
  </si>
  <si>
    <t>Йогурт</t>
  </si>
  <si>
    <t>Груша</t>
  </si>
  <si>
    <t>Мандарин</t>
  </si>
  <si>
    <t>Котлета из мяса говядины п/ф</t>
  </si>
  <si>
    <t>з20-25</t>
  </si>
  <si>
    <t>о30-35</t>
  </si>
  <si>
    <t>Итого по Витамину С среднее значение за 10 дней 35,88</t>
  </si>
  <si>
    <t>Бутерброд 2 шт на порцию</t>
  </si>
  <si>
    <t>45/15</t>
  </si>
  <si>
    <t>60/40</t>
  </si>
  <si>
    <t>Итого по Витамину С среднее значение за 10 дней 42,08</t>
  </si>
  <si>
    <t>Бутерброд (хлеб пшеничный) с маслом и с сыром</t>
  </si>
  <si>
    <t>Бутерброд (хлеб пшеничный) с маслом и сыром</t>
  </si>
  <si>
    <t>Салат из капусты белокочанной</t>
  </si>
  <si>
    <t>Суп-харчо</t>
  </si>
  <si>
    <t>Котлеты рыбные</t>
  </si>
  <si>
    <t>Суп картофельный с клецками с курицей</t>
  </si>
  <si>
    <t>Жаркое по-домашнему</t>
  </si>
  <si>
    <t>Салат картофельный с зеленым горошком</t>
  </si>
  <si>
    <t>Борщ с картофелем с мясом говядины со сметаной</t>
  </si>
  <si>
    <t>Плов из говядины</t>
  </si>
  <si>
    <t>Суп с рыбными консервами</t>
  </si>
  <si>
    <t>Икра овощная</t>
  </si>
  <si>
    <t>Тефтели из мяса говядины п/ф в молочном соусе</t>
  </si>
  <si>
    <t>Салат витаминный</t>
  </si>
  <si>
    <t>Солянка сборная мясная (с ветчиной)</t>
  </si>
  <si>
    <t>Суп с макаронными изделиями и картофелем  с курицей</t>
  </si>
  <si>
    <t>Нарезка из свежих огурцов</t>
  </si>
  <si>
    <t>Голубцы ленивые</t>
  </si>
  <si>
    <t>Салат сельдь с картофелем</t>
  </si>
  <si>
    <t>Суп-лапша домашняя с курицей</t>
  </si>
  <si>
    <t>Картофель отварной с луком</t>
  </si>
  <si>
    <t>Рассольник ленинградский с мясом говядины п/ф и сметаной</t>
  </si>
  <si>
    <t>Рыба тушеная в томате с овощами</t>
  </si>
  <si>
    <t>Щи из свежей капусты с картофелем с мясом говядины п/ф</t>
  </si>
  <si>
    <t>Икра свекольная</t>
  </si>
  <si>
    <t xml:space="preserve">Наименование сборника рецептур: 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учреждений. Перевалов А.Я., Пермь, 2021 г.      
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</si>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</sst>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4" fillId="0" borderId="2" xfId="0" applyFont="1" applyBorder="1" applyAlignment="1">
      <alignment horizontal="left" vertical="center" wrapText="1"/>
    </xf>
    <xf numFmtId="0" fontId="1" fillId="0" borderId="10" xfId="0" applyFont="1" applyBorder="1"/>
    <xf numFmtId="0" fontId="6" fillId="0" borderId="10" xfId="0" applyFont="1" applyBorder="1"/>
    <xf numFmtId="0" fontId="1" fillId="0" borderId="11" xfId="0" applyFont="1" applyBorder="1"/>
    <xf numFmtId="0" fontId="2" fillId="0" borderId="10" xfId="0" applyFont="1" applyBorder="1"/>
    <xf numFmtId="0" fontId="2" fillId="0" borderId="6" xfId="0" applyFont="1" applyBorder="1"/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 applyAlignment="1"/>
    <xf numFmtId="2" fontId="8" fillId="0" borderId="1" xfId="0" applyNumberFormat="1" applyFont="1" applyBorder="1" applyAlignment="1"/>
    <xf numFmtId="2" fontId="8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8" fillId="0" borderId="0" xfId="0" applyNumberFormat="1" applyFont="1" applyBorder="1" applyAlignment="1"/>
    <xf numFmtId="0" fontId="2" fillId="0" borderId="0" xfId="0" applyFont="1" applyBorder="1"/>
    <xf numFmtId="0" fontId="2" fillId="0" borderId="13" xfId="0" applyFont="1" applyBorder="1"/>
    <xf numFmtId="2" fontId="8" fillId="0" borderId="3" xfId="0" applyNumberFormat="1" applyFont="1" applyBorder="1" applyAlignment="1"/>
    <xf numFmtId="0" fontId="1" fillId="0" borderId="13" xfId="0" applyFont="1" applyBorder="1"/>
    <xf numFmtId="0" fontId="2" fillId="0" borderId="3" xfId="0" applyFont="1" applyBorder="1"/>
    <xf numFmtId="0" fontId="1" fillId="0" borderId="3" xfId="0" applyFont="1" applyBorder="1"/>
    <xf numFmtId="164" fontId="8" fillId="0" borderId="3" xfId="0" applyNumberFormat="1" applyFont="1" applyBorder="1" applyAlignment="1"/>
    <xf numFmtId="164" fontId="8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0" fontId="1" fillId="3" borderId="0" xfId="0" applyFont="1" applyFill="1"/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/>
    <xf numFmtId="1" fontId="1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0" borderId="0" xfId="0" applyNumberFormat="1" applyFont="1"/>
    <xf numFmtId="4" fontId="1" fillId="3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/>
    <xf numFmtId="4" fontId="1" fillId="2" borderId="0" xfId="0" applyNumberFormat="1" applyFont="1" applyFill="1"/>
    <xf numFmtId="2" fontId="6" fillId="2" borderId="1" xfId="0" applyNumberFormat="1" applyFont="1" applyFill="1" applyBorder="1"/>
    <xf numFmtId="2" fontId="6" fillId="3" borderId="1" xfId="0" applyNumberFormat="1" applyFont="1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/>
    <xf numFmtId="2" fontId="6" fillId="3" borderId="0" xfId="0" applyNumberFormat="1" applyFont="1" applyFill="1" applyBorder="1"/>
    <xf numFmtId="2" fontId="6" fillId="2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/>
    <xf numFmtId="0" fontId="6" fillId="0" borderId="13" xfId="0" applyFont="1" applyBorder="1"/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/>
    <xf numFmtId="4" fontId="1" fillId="0" borderId="0" xfId="0" applyNumberFormat="1" applyFont="1" applyFill="1"/>
    <xf numFmtId="2" fontId="1" fillId="0" borderId="0" xfId="0" applyNumberFormat="1" applyFont="1" applyFill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0" borderId="0" xfId="0" applyFont="1" applyFill="1"/>
    <xf numFmtId="0" fontId="6" fillId="2" borderId="0" xfId="0" applyFont="1" applyFill="1"/>
    <xf numFmtId="1" fontId="1" fillId="3" borderId="0" xfId="0" applyNumberFormat="1" applyFont="1" applyFill="1" applyBorder="1"/>
    <xf numFmtId="1" fontId="1" fillId="2" borderId="0" xfId="0" applyNumberFormat="1" applyFont="1" applyFill="1" applyBorder="1"/>
    <xf numFmtId="2" fontId="1" fillId="0" borderId="0" xfId="0" applyNumberFormat="1" applyFont="1" applyFill="1" applyBorder="1"/>
    <xf numFmtId="2" fontId="1" fillId="2" borderId="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0" borderId="10" xfId="0" applyBorder="1"/>
    <xf numFmtId="0" fontId="2" fillId="3" borderId="10" xfId="0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5" xfId="0" applyFont="1" applyBorder="1"/>
    <xf numFmtId="2" fontId="8" fillId="0" borderId="7" xfId="0" applyNumberFormat="1" applyFont="1" applyBorder="1" applyAlignment="1"/>
    <xf numFmtId="0" fontId="1" fillId="0" borderId="5" xfId="0" applyFont="1" applyBorder="1"/>
    <xf numFmtId="0" fontId="2" fillId="0" borderId="7" xfId="0" applyFont="1" applyBorder="1"/>
    <xf numFmtId="164" fontId="8" fillId="0" borderId="7" xfId="0" applyNumberFormat="1" applyFont="1" applyBorder="1" applyAlignment="1"/>
    <xf numFmtId="0" fontId="1" fillId="0" borderId="7" xfId="0" applyFont="1" applyBorder="1"/>
    <xf numFmtId="2" fontId="8" fillId="0" borderId="0" xfId="0" applyNumberFormat="1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218"/>
  <sheetViews>
    <sheetView tabSelected="1" topLeftCell="A63" zoomScale="80" zoomScaleNormal="80" zoomScaleSheetLayoutView="70" workbookViewId="0">
      <selection activeCell="AD70" sqref="AD70:AE70"/>
    </sheetView>
  </sheetViews>
  <sheetFormatPr defaultRowHeight="15" x14ac:dyDescent="0.25"/>
  <cols>
    <col min="1" max="1" width="9.28515625" style="1" customWidth="1"/>
    <col min="2" max="2" width="43" style="29" customWidth="1"/>
    <col min="3" max="3" width="14" style="1" customWidth="1"/>
    <col min="4" max="4" width="9.85546875" style="1" customWidth="1"/>
    <col min="5" max="5" width="13.140625" style="1" customWidth="1"/>
    <col min="6" max="6" width="12.140625" style="49" customWidth="1"/>
    <col min="7" max="7" width="27" style="49" customWidth="1"/>
    <col min="8" max="8" width="8.85546875" style="68" hidden="1" customWidth="1"/>
    <col min="9" max="9" width="7.85546875" style="68" hidden="1" customWidth="1"/>
    <col min="10" max="10" width="6.5703125" style="68" hidden="1" customWidth="1"/>
    <col min="11" max="11" width="8.5703125" style="68" hidden="1" customWidth="1"/>
    <col min="12" max="12" width="8.42578125" style="68" hidden="1" customWidth="1"/>
    <col min="13" max="16" width="0" style="49" hidden="1" customWidth="1"/>
    <col min="17" max="17" width="10.42578125" style="49" hidden="1" customWidth="1"/>
    <col min="18" max="18" width="11.42578125" style="49" hidden="1" customWidth="1"/>
    <col min="19" max="20" width="0" style="49" hidden="1" customWidth="1"/>
    <col min="21" max="22" width="0" style="1" hidden="1" customWidth="1"/>
    <col min="23" max="23" width="16.140625" style="1" hidden="1" customWidth="1"/>
    <col min="24" max="16384" width="9.140625" style="1"/>
  </cols>
  <sheetData>
    <row r="1" spans="1:23" ht="14.25" customHeight="1" x14ac:dyDescent="0.25"/>
    <row r="2" spans="1:23" ht="15" customHeight="1" x14ac:dyDescent="0.25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77" t="s">
        <v>61</v>
      </c>
    </row>
    <row r="3" spans="1:23" ht="33" customHeight="1" x14ac:dyDescent="0.25">
      <c r="A3" s="151" t="s">
        <v>1</v>
      </c>
      <c r="B3" s="151" t="s">
        <v>2</v>
      </c>
      <c r="C3" s="151" t="s">
        <v>3</v>
      </c>
      <c r="D3" s="143" t="s">
        <v>5</v>
      </c>
      <c r="E3" s="144"/>
      <c r="F3" s="145"/>
      <c r="G3" s="159" t="s">
        <v>27</v>
      </c>
      <c r="H3" s="153" t="s">
        <v>8</v>
      </c>
      <c r="I3" s="154"/>
      <c r="J3" s="157"/>
      <c r="K3" s="153" t="s">
        <v>12</v>
      </c>
      <c r="L3" s="154"/>
      <c r="M3" s="140" t="s">
        <v>37</v>
      </c>
      <c r="N3" s="141"/>
      <c r="O3" s="141"/>
      <c r="P3" s="142"/>
      <c r="Q3" s="140" t="s">
        <v>38</v>
      </c>
      <c r="R3" s="141"/>
      <c r="S3" s="141"/>
      <c r="T3" s="141"/>
      <c r="U3" s="141"/>
      <c r="V3" s="142"/>
      <c r="W3" s="178"/>
    </row>
    <row r="4" spans="1:23" ht="19.5" customHeight="1" x14ac:dyDescent="0.25">
      <c r="A4" s="161"/>
      <c r="B4" s="161"/>
      <c r="C4" s="161"/>
      <c r="D4" s="31" t="s">
        <v>4</v>
      </c>
      <c r="E4" s="32" t="s">
        <v>6</v>
      </c>
      <c r="F4" s="79" t="s">
        <v>7</v>
      </c>
      <c r="G4" s="160"/>
      <c r="H4" s="82" t="s">
        <v>9</v>
      </c>
      <c r="I4" s="82" t="s">
        <v>10</v>
      </c>
      <c r="J4" s="82" t="s">
        <v>11</v>
      </c>
      <c r="K4" s="82" t="s">
        <v>13</v>
      </c>
      <c r="L4" s="81" t="s">
        <v>14</v>
      </c>
      <c r="M4" s="50" t="s">
        <v>9</v>
      </c>
      <c r="N4" s="50" t="s">
        <v>11</v>
      </c>
      <c r="O4" s="50" t="s">
        <v>39</v>
      </c>
      <c r="P4" s="50" t="s">
        <v>40</v>
      </c>
      <c r="Q4" s="50" t="s">
        <v>13</v>
      </c>
      <c r="R4" s="50" t="s">
        <v>41</v>
      </c>
      <c r="S4" s="50" t="s">
        <v>42</v>
      </c>
      <c r="T4" s="50" t="s">
        <v>14</v>
      </c>
      <c r="U4" s="5" t="s">
        <v>59</v>
      </c>
      <c r="V4" s="5" t="s">
        <v>60</v>
      </c>
      <c r="W4" s="179"/>
    </row>
    <row r="5" spans="1:23" x14ac:dyDescent="0.25">
      <c r="A5" s="143" t="s">
        <v>15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5"/>
      <c r="W5" s="5"/>
    </row>
    <row r="6" spans="1:23" ht="30" customHeight="1" x14ac:dyDescent="0.25">
      <c r="A6" s="10">
        <v>202</v>
      </c>
      <c r="B6" s="11" t="s">
        <v>29</v>
      </c>
      <c r="C6" s="2">
        <v>180</v>
      </c>
      <c r="D6" s="2">
        <v>1.4</v>
      </c>
      <c r="E6" s="2">
        <v>4.7</v>
      </c>
      <c r="F6" s="2">
        <v>14.8</v>
      </c>
      <c r="G6" s="60">
        <v>201.9</v>
      </c>
      <c r="H6" s="69">
        <v>7.0000000000000007E-2</v>
      </c>
      <c r="I6" s="69">
        <v>0.05</v>
      </c>
      <c r="J6" s="69"/>
      <c r="K6" s="69">
        <v>13.9</v>
      </c>
      <c r="L6" s="70">
        <v>0.76</v>
      </c>
      <c r="M6" s="51">
        <v>0.05</v>
      </c>
      <c r="N6" s="51">
        <v>1.62</v>
      </c>
      <c r="O6" s="51">
        <v>0.13</v>
      </c>
      <c r="P6" s="51">
        <v>2.38</v>
      </c>
      <c r="Q6" s="51">
        <v>80</v>
      </c>
      <c r="R6" s="51">
        <v>1.46</v>
      </c>
      <c r="S6" s="51"/>
      <c r="T6" s="51">
        <v>0.21</v>
      </c>
      <c r="U6" s="5">
        <v>2.5000000000000001E-2</v>
      </c>
      <c r="V6" s="5">
        <v>2.5</v>
      </c>
      <c r="W6" s="5"/>
    </row>
    <row r="7" spans="1:23" ht="28.5" customHeight="1" x14ac:dyDescent="0.25">
      <c r="A7" s="10">
        <v>69</v>
      </c>
      <c r="B7" s="11" t="s">
        <v>54</v>
      </c>
      <c r="C7" s="2" t="s">
        <v>72</v>
      </c>
      <c r="D7" s="2">
        <v>3.75</v>
      </c>
      <c r="E7" s="2">
        <v>1.45</v>
      </c>
      <c r="F7" s="60">
        <v>11.25</v>
      </c>
      <c r="G7" s="60">
        <v>182.9</v>
      </c>
      <c r="H7" s="69"/>
      <c r="I7" s="69"/>
      <c r="J7" s="69"/>
      <c r="K7" s="69"/>
      <c r="L7" s="70"/>
      <c r="M7" s="51">
        <v>3.6999999999999998E-2</v>
      </c>
      <c r="N7" s="51">
        <v>9</v>
      </c>
      <c r="O7" s="51"/>
      <c r="P7" s="51">
        <v>7.0000000000000007E-2</v>
      </c>
      <c r="Q7" s="51">
        <v>15</v>
      </c>
      <c r="R7" s="51"/>
      <c r="S7" s="51">
        <v>25.6</v>
      </c>
      <c r="T7" s="51">
        <v>1</v>
      </c>
      <c r="U7" s="5"/>
      <c r="V7" s="5"/>
      <c r="W7" s="5"/>
    </row>
    <row r="8" spans="1:23" s="49" customFormat="1" ht="18.75" customHeight="1" x14ac:dyDescent="0.25">
      <c r="A8" s="53" t="s">
        <v>51</v>
      </c>
      <c r="B8" s="46" t="s">
        <v>64</v>
      </c>
      <c r="C8" s="60">
        <v>90</v>
      </c>
      <c r="D8" s="60">
        <v>5</v>
      </c>
      <c r="E8" s="60">
        <v>3.2</v>
      </c>
      <c r="F8" s="60">
        <v>3.5</v>
      </c>
      <c r="G8" s="60">
        <v>68</v>
      </c>
      <c r="H8" s="60"/>
      <c r="I8" s="60"/>
      <c r="J8" s="60"/>
      <c r="K8" s="60"/>
      <c r="L8" s="90"/>
      <c r="M8" s="51">
        <v>0.04</v>
      </c>
      <c r="N8" s="51">
        <v>0.6</v>
      </c>
      <c r="O8" s="51">
        <v>0.02</v>
      </c>
      <c r="P8" s="51">
        <v>1.4999999999999999E-2</v>
      </c>
      <c r="Q8" s="51">
        <v>122</v>
      </c>
      <c r="R8" s="51">
        <v>96</v>
      </c>
      <c r="S8" s="51">
        <v>15</v>
      </c>
      <c r="T8" s="51">
        <v>0.1</v>
      </c>
      <c r="U8" s="99"/>
      <c r="V8" s="99"/>
      <c r="W8" s="99"/>
    </row>
    <row r="9" spans="1:23" ht="21" customHeight="1" x14ac:dyDescent="0.25">
      <c r="A9" s="10">
        <v>457</v>
      </c>
      <c r="B9" s="11" t="s">
        <v>101</v>
      </c>
      <c r="C9" s="2">
        <v>200</v>
      </c>
      <c r="D9" s="2">
        <v>0.68</v>
      </c>
      <c r="E9" s="2"/>
      <c r="F9" s="2">
        <v>23.05</v>
      </c>
      <c r="G9" s="60">
        <v>0</v>
      </c>
      <c r="H9" s="69">
        <v>0.03</v>
      </c>
      <c r="I9" s="69">
        <v>7.0000000000000007E-2</v>
      </c>
      <c r="J9" s="69">
        <v>0.65</v>
      </c>
      <c r="K9" s="69">
        <v>117.39</v>
      </c>
      <c r="L9" s="70">
        <v>0.51</v>
      </c>
      <c r="M9" s="51">
        <v>0.03</v>
      </c>
      <c r="N9" s="51">
        <v>4.9000000000000004</v>
      </c>
      <c r="O9" s="51"/>
      <c r="P9" s="51">
        <v>4.03</v>
      </c>
      <c r="Q9" s="51">
        <v>125</v>
      </c>
      <c r="R9" s="51">
        <v>162</v>
      </c>
      <c r="S9" s="51">
        <v>18.899999999999999</v>
      </c>
      <c r="T9" s="51">
        <v>1.62</v>
      </c>
      <c r="U9" s="5"/>
      <c r="V9" s="5"/>
      <c r="W9" s="5"/>
    </row>
    <row r="10" spans="1:23" s="12" customFormat="1" ht="15" customHeight="1" x14ac:dyDescent="0.2">
      <c r="A10" s="143" t="s">
        <v>16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  <c r="W10" s="109"/>
    </row>
    <row r="11" spans="1:23" s="12" customFormat="1" ht="27.75" customHeight="1" x14ac:dyDescent="0.25">
      <c r="A11" s="95">
        <v>1</v>
      </c>
      <c r="B11" s="11" t="s">
        <v>77</v>
      </c>
      <c r="C11" s="10">
        <v>60</v>
      </c>
      <c r="D11" s="10">
        <v>5.4</v>
      </c>
      <c r="E11" s="10">
        <v>7.53</v>
      </c>
      <c r="F11" s="10">
        <v>6.31</v>
      </c>
      <c r="G11" s="53">
        <v>119</v>
      </c>
      <c r="H11" s="10"/>
      <c r="I11" s="10"/>
      <c r="J11" s="10"/>
      <c r="K11" s="10"/>
      <c r="L11" s="96"/>
      <c r="M11" s="51">
        <v>0.03</v>
      </c>
      <c r="N11" s="51">
        <v>0.03</v>
      </c>
      <c r="O11" s="89">
        <v>0.03</v>
      </c>
      <c r="P11" s="89">
        <v>0.1</v>
      </c>
      <c r="Q11" s="89">
        <v>36.590000000000003</v>
      </c>
      <c r="R11" s="89">
        <v>54</v>
      </c>
      <c r="S11" s="89">
        <v>66.63</v>
      </c>
      <c r="T11" s="89">
        <v>5.3999999999999999E-2</v>
      </c>
      <c r="U11" s="5">
        <v>1E-3</v>
      </c>
      <c r="V11" s="5"/>
      <c r="W11" s="109"/>
    </row>
    <row r="12" spans="1:23" ht="25.5" customHeight="1" x14ac:dyDescent="0.25">
      <c r="A12" s="10">
        <v>109</v>
      </c>
      <c r="B12" s="11" t="s">
        <v>78</v>
      </c>
      <c r="C12" s="2">
        <v>250</v>
      </c>
      <c r="D12" s="2">
        <v>7.3</v>
      </c>
      <c r="E12" s="2">
        <v>6.8</v>
      </c>
      <c r="F12" s="2">
        <v>12.5</v>
      </c>
      <c r="G12" s="60">
        <v>162</v>
      </c>
      <c r="H12" s="2"/>
      <c r="I12" s="2"/>
      <c r="J12" s="2"/>
      <c r="K12" s="2"/>
      <c r="L12" s="88"/>
      <c r="M12" s="51">
        <v>1.0999999999999999E-2</v>
      </c>
      <c r="N12" s="51">
        <v>0.05</v>
      </c>
      <c r="O12" s="89"/>
      <c r="P12" s="89"/>
      <c r="Q12" s="89">
        <v>159.65</v>
      </c>
      <c r="R12" s="89">
        <v>71</v>
      </c>
      <c r="S12" s="89">
        <v>35.9</v>
      </c>
      <c r="T12" s="89">
        <v>0.95</v>
      </c>
      <c r="U12" s="5">
        <v>1.0999999999999999E-2</v>
      </c>
      <c r="V12" s="5">
        <v>2.2000000000000002</v>
      </c>
      <c r="W12" s="5"/>
    </row>
    <row r="13" spans="1:23" ht="29.25" customHeight="1" x14ac:dyDescent="0.25">
      <c r="A13" s="10">
        <v>377</v>
      </c>
      <c r="B13" s="11" t="s">
        <v>34</v>
      </c>
      <c r="C13" s="2">
        <v>180</v>
      </c>
      <c r="D13" s="2">
        <v>4.0999999999999996</v>
      </c>
      <c r="E13" s="2">
        <v>8.48</v>
      </c>
      <c r="F13" s="2">
        <v>18.78</v>
      </c>
      <c r="G13" s="60">
        <v>114</v>
      </c>
      <c r="H13" s="2"/>
      <c r="I13" s="2"/>
      <c r="J13" s="2"/>
      <c r="K13" s="2"/>
      <c r="L13" s="88"/>
      <c r="M13" s="51">
        <v>0.01</v>
      </c>
      <c r="N13" s="51">
        <v>0.9</v>
      </c>
      <c r="O13" s="89">
        <v>0.26</v>
      </c>
      <c r="P13" s="89">
        <v>0.1</v>
      </c>
      <c r="Q13" s="89">
        <v>80.3</v>
      </c>
      <c r="R13" s="89">
        <v>82.4</v>
      </c>
      <c r="S13" s="89">
        <v>39.04</v>
      </c>
      <c r="T13" s="89">
        <v>7.1999999999999995E-2</v>
      </c>
      <c r="U13" s="5">
        <v>1.2999999999999999E-2</v>
      </c>
      <c r="V13" s="5"/>
      <c r="W13" s="5"/>
    </row>
    <row r="14" spans="1:23" ht="22.5" customHeight="1" x14ac:dyDescent="0.25">
      <c r="A14" s="10">
        <v>307</v>
      </c>
      <c r="B14" s="11" t="s">
        <v>79</v>
      </c>
      <c r="C14" s="2">
        <v>120</v>
      </c>
      <c r="D14" s="2">
        <v>6.35</v>
      </c>
      <c r="E14" s="2">
        <v>5.19</v>
      </c>
      <c r="F14" s="2">
        <v>6.01</v>
      </c>
      <c r="G14" s="60">
        <v>142</v>
      </c>
      <c r="H14" s="97">
        <v>0.09</v>
      </c>
      <c r="I14" s="97">
        <v>0.08</v>
      </c>
      <c r="J14" s="97">
        <v>2.88</v>
      </c>
      <c r="K14" s="97">
        <v>36.14</v>
      </c>
      <c r="L14" s="98">
        <v>0.63</v>
      </c>
      <c r="M14" s="51">
        <v>1.0999999999999999E-2</v>
      </c>
      <c r="N14" s="51">
        <v>3.5999999999999997E-2</v>
      </c>
      <c r="O14" s="89">
        <v>0.06</v>
      </c>
      <c r="P14" s="89">
        <v>0.1</v>
      </c>
      <c r="Q14" s="89">
        <v>138</v>
      </c>
      <c r="R14" s="89">
        <v>69.58</v>
      </c>
      <c r="S14" s="89">
        <v>31.26</v>
      </c>
      <c r="T14" s="89">
        <v>0.01</v>
      </c>
      <c r="U14" s="5">
        <v>1.4999999999999999E-2</v>
      </c>
      <c r="V14" s="5"/>
      <c r="W14" s="5"/>
    </row>
    <row r="15" spans="1:23" ht="23.25" customHeight="1" x14ac:dyDescent="0.25">
      <c r="A15" s="10">
        <v>457</v>
      </c>
      <c r="B15" s="11" t="s">
        <v>101</v>
      </c>
      <c r="C15" s="2">
        <v>200</v>
      </c>
      <c r="D15" s="2">
        <v>0.68</v>
      </c>
      <c r="E15" s="2"/>
      <c r="F15" s="2">
        <v>23.05</v>
      </c>
      <c r="G15" s="60">
        <v>0</v>
      </c>
      <c r="H15" s="2"/>
      <c r="I15" s="2"/>
      <c r="J15" s="2">
        <v>0.05</v>
      </c>
      <c r="K15" s="2">
        <v>4.3499999999999996</v>
      </c>
      <c r="L15" s="88">
        <v>0.36</v>
      </c>
      <c r="M15" s="51">
        <v>0.01</v>
      </c>
      <c r="N15" s="51">
        <v>3.9</v>
      </c>
      <c r="O15" s="89"/>
      <c r="P15" s="89">
        <v>0.02</v>
      </c>
      <c r="Q15" s="89">
        <v>4.8600000000000003</v>
      </c>
      <c r="R15" s="89">
        <v>8</v>
      </c>
      <c r="S15" s="89">
        <v>1.36</v>
      </c>
      <c r="T15" s="89">
        <v>0.22</v>
      </c>
      <c r="U15" s="5"/>
      <c r="V15" s="5"/>
      <c r="W15" s="5"/>
    </row>
    <row r="16" spans="1:23" ht="23.25" customHeight="1" x14ac:dyDescent="0.25">
      <c r="A16" s="10" t="s">
        <v>51</v>
      </c>
      <c r="B16" s="13" t="s">
        <v>36</v>
      </c>
      <c r="C16" s="2">
        <v>100</v>
      </c>
      <c r="D16" s="60">
        <v>0.4</v>
      </c>
      <c r="E16" s="60">
        <v>0.4</v>
      </c>
      <c r="F16" s="60">
        <v>10.4</v>
      </c>
      <c r="G16" s="60">
        <v>45</v>
      </c>
      <c r="H16" s="69"/>
      <c r="I16" s="69"/>
      <c r="J16" s="69"/>
      <c r="K16" s="69"/>
      <c r="L16" s="70"/>
      <c r="M16" s="51">
        <v>0.03</v>
      </c>
      <c r="N16" s="51">
        <v>10</v>
      </c>
      <c r="O16" s="89">
        <v>5.0000000000000001E-3</v>
      </c>
      <c r="P16" s="89">
        <v>0.4</v>
      </c>
      <c r="Q16" s="89">
        <v>16</v>
      </c>
      <c r="R16" s="89">
        <v>11</v>
      </c>
      <c r="S16" s="89">
        <v>9</v>
      </c>
      <c r="T16" s="89">
        <v>3.78</v>
      </c>
      <c r="U16" s="5"/>
      <c r="V16" s="5"/>
      <c r="W16" s="5"/>
    </row>
    <row r="17" spans="1:23" ht="23.25" customHeight="1" x14ac:dyDescent="0.25">
      <c r="A17" s="10" t="s">
        <v>51</v>
      </c>
      <c r="B17" s="11" t="s">
        <v>52</v>
      </c>
      <c r="C17" s="2">
        <v>28</v>
      </c>
      <c r="D17" s="2">
        <v>2.6</v>
      </c>
      <c r="E17" s="2">
        <v>0.2</v>
      </c>
      <c r="F17" s="2">
        <v>13.4</v>
      </c>
      <c r="G17" s="60">
        <v>74</v>
      </c>
      <c r="H17" s="2"/>
      <c r="I17" s="2"/>
      <c r="J17" s="2"/>
      <c r="K17" s="2"/>
      <c r="L17" s="88"/>
      <c r="M17" s="51">
        <v>0.01</v>
      </c>
      <c r="N17" s="51"/>
      <c r="O17" s="89"/>
      <c r="P17" s="89">
        <v>0.05</v>
      </c>
      <c r="Q17" s="89">
        <v>10</v>
      </c>
      <c r="R17" s="89">
        <v>32</v>
      </c>
      <c r="S17" s="89"/>
      <c r="T17" s="89">
        <v>0.25</v>
      </c>
      <c r="U17" s="5"/>
      <c r="V17" s="5"/>
      <c r="W17" s="5"/>
    </row>
    <row r="18" spans="1:23" ht="21" customHeight="1" x14ac:dyDescent="0.25">
      <c r="A18" s="10" t="s">
        <v>51</v>
      </c>
      <c r="B18" s="11" t="s">
        <v>53</v>
      </c>
      <c r="C18" s="2">
        <v>52.5</v>
      </c>
      <c r="D18" s="2">
        <v>4</v>
      </c>
      <c r="E18" s="2">
        <v>1</v>
      </c>
      <c r="F18" s="2">
        <v>20</v>
      </c>
      <c r="G18" s="60">
        <v>100</v>
      </c>
      <c r="H18" s="2">
        <v>0.18</v>
      </c>
      <c r="I18" s="2">
        <v>0.08</v>
      </c>
      <c r="J18" s="2"/>
      <c r="K18" s="2">
        <v>35</v>
      </c>
      <c r="L18" s="88">
        <v>3.9</v>
      </c>
      <c r="M18" s="51">
        <v>0.06</v>
      </c>
      <c r="N18" s="51"/>
      <c r="O18" s="89"/>
      <c r="P18" s="89">
        <v>0.05</v>
      </c>
      <c r="Q18" s="89">
        <v>10</v>
      </c>
      <c r="R18" s="89">
        <v>32</v>
      </c>
      <c r="S18" s="89"/>
      <c r="T18" s="89">
        <v>0.6</v>
      </c>
      <c r="U18" s="5"/>
      <c r="V18" s="5"/>
      <c r="W18" s="5"/>
    </row>
    <row r="19" spans="1:23" s="20" customFormat="1" ht="26.25" customHeight="1" x14ac:dyDescent="0.2">
      <c r="A19" s="158" t="s">
        <v>17</v>
      </c>
      <c r="B19" s="158"/>
      <c r="C19" s="158"/>
      <c r="D19" s="19">
        <f>D18+D15+D14+D13+D12+D9+D6+D7+D11+D17+D8+D16</f>
        <v>41.66</v>
      </c>
      <c r="E19" s="19">
        <f t="shared" ref="E19:W19" si="0">E18+E15+E14+E13+E12+E9+E6+E7+E11+E17+E8+E16</f>
        <v>38.950000000000003</v>
      </c>
      <c r="F19" s="19">
        <f t="shared" si="0"/>
        <v>163.05000000000001</v>
      </c>
      <c r="G19" s="19">
        <f t="shared" si="0"/>
        <v>1208.8</v>
      </c>
      <c r="H19" s="19">
        <f t="shared" si="0"/>
        <v>0.37000000000000005</v>
      </c>
      <c r="I19" s="19">
        <f t="shared" si="0"/>
        <v>0.28000000000000003</v>
      </c>
      <c r="J19" s="19">
        <f t="shared" si="0"/>
        <v>3.5799999999999996</v>
      </c>
      <c r="K19" s="19">
        <f t="shared" si="0"/>
        <v>206.78</v>
      </c>
      <c r="L19" s="19">
        <f t="shared" si="0"/>
        <v>6.1599999999999993</v>
      </c>
      <c r="M19" s="19">
        <f t="shared" si="0"/>
        <v>0.32899999999999996</v>
      </c>
      <c r="N19" s="19">
        <f t="shared" si="0"/>
        <v>31.036000000000005</v>
      </c>
      <c r="O19" s="19">
        <f t="shared" si="0"/>
        <v>0.505</v>
      </c>
      <c r="P19" s="19">
        <f t="shared" si="0"/>
        <v>7.3150000000000004</v>
      </c>
      <c r="Q19" s="19">
        <f t="shared" si="0"/>
        <v>797.40000000000009</v>
      </c>
      <c r="R19" s="19">
        <f t="shared" si="0"/>
        <v>619.44000000000005</v>
      </c>
      <c r="S19" s="19">
        <f t="shared" si="0"/>
        <v>242.69</v>
      </c>
      <c r="T19" s="19">
        <f t="shared" si="0"/>
        <v>8.8659999999999997</v>
      </c>
      <c r="U19" s="19">
        <f t="shared" si="0"/>
        <v>6.5000000000000002E-2</v>
      </c>
      <c r="V19" s="19">
        <f t="shared" si="0"/>
        <v>4.7</v>
      </c>
      <c r="W19" s="19">
        <f t="shared" si="0"/>
        <v>0</v>
      </c>
    </row>
    <row r="20" spans="1:23" ht="13.5" customHeight="1" x14ac:dyDescent="0.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5"/>
      <c r="W20" s="5"/>
    </row>
    <row r="21" spans="1:23" ht="15" customHeight="1" x14ac:dyDescent="0.25">
      <c r="A21" s="143" t="s">
        <v>18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5"/>
      <c r="W21" s="177" t="s">
        <v>61</v>
      </c>
    </row>
    <row r="22" spans="1:23" ht="46.5" customHeight="1" x14ac:dyDescent="0.25">
      <c r="A22" s="151" t="s">
        <v>1</v>
      </c>
      <c r="B22" s="151" t="s">
        <v>2</v>
      </c>
      <c r="C22" s="148" t="s">
        <v>3</v>
      </c>
      <c r="D22" s="143" t="s">
        <v>5</v>
      </c>
      <c r="E22" s="144"/>
      <c r="F22" s="144"/>
      <c r="G22" s="159" t="s">
        <v>27</v>
      </c>
      <c r="H22" s="155" t="s">
        <v>8</v>
      </c>
      <c r="I22" s="155"/>
      <c r="J22" s="155"/>
      <c r="K22" s="155" t="s">
        <v>12</v>
      </c>
      <c r="L22" s="153"/>
      <c r="M22" s="140" t="s">
        <v>37</v>
      </c>
      <c r="N22" s="141"/>
      <c r="O22" s="141"/>
      <c r="P22" s="142"/>
      <c r="Q22" s="140" t="s">
        <v>38</v>
      </c>
      <c r="R22" s="141"/>
      <c r="S22" s="141"/>
      <c r="T22" s="141"/>
      <c r="U22" s="141"/>
      <c r="V22" s="142"/>
      <c r="W22" s="178"/>
    </row>
    <row r="23" spans="1:23" ht="15" customHeight="1" x14ac:dyDescent="0.25">
      <c r="A23" s="152"/>
      <c r="B23" s="152"/>
      <c r="C23" s="137"/>
      <c r="D23" s="27" t="s">
        <v>4</v>
      </c>
      <c r="E23" s="28" t="s">
        <v>6</v>
      </c>
      <c r="F23" s="80" t="s">
        <v>7</v>
      </c>
      <c r="G23" s="162"/>
      <c r="H23" s="82" t="s">
        <v>9</v>
      </c>
      <c r="I23" s="82" t="s">
        <v>10</v>
      </c>
      <c r="J23" s="82" t="s">
        <v>11</v>
      </c>
      <c r="K23" s="82" t="s">
        <v>13</v>
      </c>
      <c r="L23" s="81" t="s">
        <v>14</v>
      </c>
      <c r="M23" s="50" t="s">
        <v>9</v>
      </c>
      <c r="N23" s="50" t="s">
        <v>11</v>
      </c>
      <c r="O23" s="50" t="s">
        <v>39</v>
      </c>
      <c r="P23" s="50" t="s">
        <v>40</v>
      </c>
      <c r="Q23" s="50" t="s">
        <v>13</v>
      </c>
      <c r="R23" s="50" t="s">
        <v>41</v>
      </c>
      <c r="S23" s="50" t="s">
        <v>42</v>
      </c>
      <c r="T23" s="50" t="s">
        <v>14</v>
      </c>
      <c r="U23" s="5" t="s">
        <v>59</v>
      </c>
      <c r="V23" s="5" t="s">
        <v>60</v>
      </c>
      <c r="W23" s="179"/>
    </row>
    <row r="24" spans="1:23" s="12" customFormat="1" ht="17.25" customHeight="1" x14ac:dyDescent="0.2">
      <c r="A24" s="143" t="s">
        <v>15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5"/>
      <c r="W24" s="109"/>
    </row>
    <row r="25" spans="1:23" ht="37.5" customHeight="1" x14ac:dyDescent="0.25">
      <c r="A25" s="10">
        <v>202</v>
      </c>
      <c r="B25" s="11" t="s">
        <v>29</v>
      </c>
      <c r="C25" s="2">
        <v>180</v>
      </c>
      <c r="D25" s="2">
        <v>1.4</v>
      </c>
      <c r="E25" s="2">
        <v>4.7</v>
      </c>
      <c r="F25" s="2">
        <v>14.8</v>
      </c>
      <c r="G25" s="60">
        <v>201.9</v>
      </c>
      <c r="H25" s="69"/>
      <c r="I25" s="69"/>
      <c r="J25" s="69"/>
      <c r="K25" s="69"/>
      <c r="L25" s="70"/>
      <c r="M25" s="51">
        <v>0.8</v>
      </c>
      <c r="N25" s="51">
        <v>1.48</v>
      </c>
      <c r="O25" s="51">
        <v>0.14499999999999999</v>
      </c>
      <c r="P25" s="51">
        <v>0.4</v>
      </c>
      <c r="Q25" s="51">
        <v>50</v>
      </c>
      <c r="R25" s="51">
        <v>76.34</v>
      </c>
      <c r="S25" s="51"/>
      <c r="T25" s="51"/>
      <c r="U25" s="5">
        <v>2.5000000000000001E-2</v>
      </c>
      <c r="V25" s="5">
        <v>2.5</v>
      </c>
      <c r="W25" s="5"/>
    </row>
    <row r="26" spans="1:23" ht="15.75" customHeight="1" x14ac:dyDescent="0.25">
      <c r="A26" s="10">
        <v>457</v>
      </c>
      <c r="B26" s="11" t="s">
        <v>101</v>
      </c>
      <c r="C26" s="2">
        <v>200</v>
      </c>
      <c r="D26" s="2">
        <v>3.75</v>
      </c>
      <c r="E26" s="2">
        <v>1.45</v>
      </c>
      <c r="F26" s="60">
        <v>11.25</v>
      </c>
      <c r="G26" s="60">
        <v>182.9</v>
      </c>
      <c r="H26" s="69">
        <v>0.03</v>
      </c>
      <c r="I26" s="69">
        <v>7.0000000000000007E-2</v>
      </c>
      <c r="J26" s="69">
        <v>1</v>
      </c>
      <c r="K26" s="69">
        <v>113.8</v>
      </c>
      <c r="L26" s="70">
        <v>0.14000000000000001</v>
      </c>
      <c r="M26" s="51">
        <v>0.02</v>
      </c>
      <c r="N26" s="51">
        <v>3.2</v>
      </c>
      <c r="O26" s="51"/>
      <c r="P26" s="51">
        <v>0.03</v>
      </c>
      <c r="Q26" s="51">
        <v>75</v>
      </c>
      <c r="R26" s="51">
        <v>332</v>
      </c>
      <c r="S26" s="51"/>
      <c r="T26" s="51">
        <v>0.72</v>
      </c>
      <c r="U26" s="5"/>
      <c r="V26" s="5"/>
      <c r="W26" s="5"/>
    </row>
    <row r="27" spans="1:23" ht="20.25" customHeight="1" x14ac:dyDescent="0.25">
      <c r="A27" s="53" t="s">
        <v>51</v>
      </c>
      <c r="B27" s="46" t="s">
        <v>64</v>
      </c>
      <c r="C27" s="60">
        <v>90</v>
      </c>
      <c r="D27" s="60">
        <v>5</v>
      </c>
      <c r="E27" s="60">
        <v>3.2</v>
      </c>
      <c r="F27" s="60">
        <v>3.5</v>
      </c>
      <c r="G27" s="60">
        <v>68</v>
      </c>
      <c r="H27" s="60"/>
      <c r="I27" s="60"/>
      <c r="J27" s="60"/>
      <c r="K27" s="60"/>
      <c r="L27" s="90"/>
      <c r="M27" s="51">
        <v>0.04</v>
      </c>
      <c r="N27" s="51">
        <v>0.6</v>
      </c>
      <c r="O27" s="51">
        <v>0.02</v>
      </c>
      <c r="P27" s="51">
        <v>1.4999999999999999E-2</v>
      </c>
      <c r="Q27" s="51">
        <v>122</v>
      </c>
      <c r="R27" s="51">
        <v>96</v>
      </c>
      <c r="S27" s="51">
        <v>15</v>
      </c>
      <c r="T27" s="51">
        <v>0.1</v>
      </c>
      <c r="U27" s="99"/>
      <c r="V27" s="99"/>
      <c r="W27" s="99"/>
    </row>
    <row r="28" spans="1:23" ht="21" customHeight="1" x14ac:dyDescent="0.25">
      <c r="A28" s="10">
        <v>63</v>
      </c>
      <c r="B28" s="11" t="s">
        <v>55</v>
      </c>
      <c r="C28" s="3" t="s">
        <v>72</v>
      </c>
      <c r="D28" s="2">
        <v>3.75</v>
      </c>
      <c r="E28" s="2">
        <v>1.45</v>
      </c>
      <c r="F28" s="60">
        <v>25.7</v>
      </c>
      <c r="G28" s="60">
        <v>131</v>
      </c>
      <c r="H28" s="69">
        <v>0.06</v>
      </c>
      <c r="I28" s="69">
        <v>0.03</v>
      </c>
      <c r="J28" s="69"/>
      <c r="K28" s="69">
        <v>11.2</v>
      </c>
      <c r="L28" s="70">
        <v>0.56999999999999995</v>
      </c>
      <c r="M28" s="51">
        <v>0.01</v>
      </c>
      <c r="N28" s="51"/>
      <c r="O28" s="51"/>
      <c r="P28" s="51">
        <v>7.0000000000000007E-2</v>
      </c>
      <c r="Q28" s="51">
        <v>15</v>
      </c>
      <c r="R28" s="51"/>
      <c r="S28" s="51"/>
      <c r="T28" s="51">
        <v>1</v>
      </c>
      <c r="U28" s="5"/>
      <c r="V28" s="5"/>
      <c r="W28" s="5"/>
    </row>
    <row r="29" spans="1:23" s="12" customFormat="1" ht="15" customHeight="1" x14ac:dyDescent="0.2">
      <c r="A29" s="143" t="s">
        <v>16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5"/>
      <c r="W29" s="109"/>
    </row>
    <row r="30" spans="1:23" ht="25.5" customHeight="1" x14ac:dyDescent="0.25">
      <c r="A30" s="10">
        <v>115</v>
      </c>
      <c r="B30" s="46" t="s">
        <v>80</v>
      </c>
      <c r="C30" s="2">
        <v>250</v>
      </c>
      <c r="D30" s="2">
        <v>5.8</v>
      </c>
      <c r="E30" s="2">
        <v>8</v>
      </c>
      <c r="F30" s="2">
        <v>12.8</v>
      </c>
      <c r="G30" s="60">
        <v>158</v>
      </c>
      <c r="H30" s="2"/>
      <c r="I30" s="2"/>
      <c r="J30" s="2"/>
      <c r="K30" s="2"/>
      <c r="L30" s="88"/>
      <c r="M30" s="51">
        <v>0.05</v>
      </c>
      <c r="N30" s="51">
        <v>3.65</v>
      </c>
      <c r="O30" s="89"/>
      <c r="P30" s="89">
        <v>0.04</v>
      </c>
      <c r="Q30" s="89">
        <v>166.4</v>
      </c>
      <c r="R30" s="89">
        <v>93</v>
      </c>
      <c r="S30" s="89">
        <v>14.52</v>
      </c>
      <c r="T30" s="89">
        <v>0.44</v>
      </c>
      <c r="U30" s="5">
        <v>1.0999999999999999E-2</v>
      </c>
      <c r="V30" s="5">
        <v>1.89</v>
      </c>
      <c r="W30" s="5"/>
    </row>
    <row r="31" spans="1:23" ht="22.5" customHeight="1" x14ac:dyDescent="0.25">
      <c r="A31" s="10">
        <v>47</v>
      </c>
      <c r="B31" s="46" t="s">
        <v>57</v>
      </c>
      <c r="C31" s="10">
        <v>60</v>
      </c>
      <c r="D31" s="10">
        <v>2</v>
      </c>
      <c r="E31" s="10">
        <v>8</v>
      </c>
      <c r="F31" s="10">
        <v>14.67</v>
      </c>
      <c r="G31" s="53">
        <v>125</v>
      </c>
      <c r="H31" s="10"/>
      <c r="I31" s="10"/>
      <c r="J31" s="10"/>
      <c r="K31" s="10"/>
      <c r="L31" s="96"/>
      <c r="M31" s="51">
        <v>0.03</v>
      </c>
      <c r="N31" s="51">
        <v>0.03</v>
      </c>
      <c r="O31" s="89">
        <v>0.3</v>
      </c>
      <c r="P31" s="89">
        <v>0.02</v>
      </c>
      <c r="Q31" s="89">
        <v>36.590000000000003</v>
      </c>
      <c r="R31" s="89">
        <v>60</v>
      </c>
      <c r="S31" s="89"/>
      <c r="T31" s="89">
        <v>0.34</v>
      </c>
      <c r="U31" s="5">
        <v>1E-3</v>
      </c>
      <c r="V31" s="5"/>
      <c r="W31" s="5"/>
    </row>
    <row r="32" spans="1:23" ht="27" customHeight="1" x14ac:dyDescent="0.25">
      <c r="A32" s="95">
        <v>328</v>
      </c>
      <c r="B32" s="46" t="s">
        <v>81</v>
      </c>
      <c r="C32" s="60">
        <v>200</v>
      </c>
      <c r="D32" s="60">
        <v>5.6</v>
      </c>
      <c r="E32" s="60">
        <v>12.4</v>
      </c>
      <c r="F32" s="60">
        <v>5.3</v>
      </c>
      <c r="G32" s="60">
        <v>95</v>
      </c>
      <c r="H32" s="60">
        <v>0.12</v>
      </c>
      <c r="I32" s="60">
        <v>0.24</v>
      </c>
      <c r="J32" s="60">
        <v>37.200000000000003</v>
      </c>
      <c r="K32" s="60">
        <v>100.8</v>
      </c>
      <c r="L32" s="90">
        <v>4.4000000000000004</v>
      </c>
      <c r="M32" s="51">
        <v>2.35</v>
      </c>
      <c r="N32" s="51">
        <v>3.94</v>
      </c>
      <c r="O32" s="89"/>
      <c r="P32" s="89">
        <v>15.98</v>
      </c>
      <c r="Q32" s="89">
        <v>27.93</v>
      </c>
      <c r="R32" s="89">
        <v>100</v>
      </c>
      <c r="S32" s="89">
        <v>34.22</v>
      </c>
      <c r="T32" s="89">
        <v>0.49</v>
      </c>
      <c r="U32" s="5">
        <v>1.2999999999999999E-2</v>
      </c>
      <c r="V32" s="99">
        <v>2.4</v>
      </c>
      <c r="W32" s="99"/>
    </row>
    <row r="33" spans="1:23" ht="27" customHeight="1" x14ac:dyDescent="0.25">
      <c r="A33" s="95" t="s">
        <v>51</v>
      </c>
      <c r="B33" s="46" t="s">
        <v>65</v>
      </c>
      <c r="C33" s="60">
        <v>100</v>
      </c>
      <c r="D33" s="60">
        <v>0.4</v>
      </c>
      <c r="E33" s="60">
        <v>0.3</v>
      </c>
      <c r="F33" s="60">
        <v>10.3</v>
      </c>
      <c r="G33" s="60">
        <v>47</v>
      </c>
      <c r="H33" s="60"/>
      <c r="I33" s="60"/>
      <c r="J33" s="60"/>
      <c r="K33" s="60"/>
      <c r="L33" s="90"/>
      <c r="M33" s="51">
        <v>0.02</v>
      </c>
      <c r="N33" s="51">
        <v>5</v>
      </c>
      <c r="O33" s="89">
        <v>0</v>
      </c>
      <c r="P33" s="89"/>
      <c r="Q33" s="89">
        <v>19</v>
      </c>
      <c r="R33" s="89">
        <v>16</v>
      </c>
      <c r="S33" s="89">
        <v>12</v>
      </c>
      <c r="T33" s="89">
        <v>2.2999999999999998</v>
      </c>
      <c r="U33" s="5"/>
      <c r="V33" s="99"/>
      <c r="W33" s="99"/>
    </row>
    <row r="34" spans="1:23" ht="20.25" customHeight="1" x14ac:dyDescent="0.25">
      <c r="A34" s="10" t="s">
        <v>51</v>
      </c>
      <c r="B34" s="11" t="s">
        <v>52</v>
      </c>
      <c r="C34" s="2">
        <v>28</v>
      </c>
      <c r="D34" s="2">
        <v>2.6</v>
      </c>
      <c r="E34" s="2">
        <v>0.2</v>
      </c>
      <c r="F34" s="2">
        <v>13.4</v>
      </c>
      <c r="G34" s="60">
        <v>74</v>
      </c>
      <c r="H34" s="2"/>
      <c r="I34" s="2"/>
      <c r="J34" s="2"/>
      <c r="K34" s="2"/>
      <c r="L34" s="88"/>
      <c r="M34" s="51">
        <v>0.01</v>
      </c>
      <c r="N34" s="51"/>
      <c r="O34" s="89"/>
      <c r="P34" s="89">
        <v>0.05</v>
      </c>
      <c r="Q34" s="89">
        <v>10</v>
      </c>
      <c r="R34" s="89">
        <v>32</v>
      </c>
      <c r="S34" s="89"/>
      <c r="T34" s="89">
        <v>0.25</v>
      </c>
      <c r="U34" s="5"/>
      <c r="V34" s="5"/>
      <c r="W34" s="5"/>
    </row>
    <row r="35" spans="1:23" ht="21" customHeight="1" x14ac:dyDescent="0.25">
      <c r="A35" s="10" t="s">
        <v>51</v>
      </c>
      <c r="B35" s="11" t="s">
        <v>53</v>
      </c>
      <c r="C35" s="2">
        <v>52.5</v>
      </c>
      <c r="D35" s="2">
        <v>4</v>
      </c>
      <c r="E35" s="2">
        <v>1</v>
      </c>
      <c r="F35" s="2">
        <v>20</v>
      </c>
      <c r="G35" s="60">
        <v>100</v>
      </c>
      <c r="H35" s="2">
        <v>0.18</v>
      </c>
      <c r="I35" s="2">
        <v>0.08</v>
      </c>
      <c r="J35" s="2"/>
      <c r="K35" s="2">
        <v>35</v>
      </c>
      <c r="L35" s="88">
        <v>3.9</v>
      </c>
      <c r="M35" s="51">
        <v>0.06</v>
      </c>
      <c r="N35" s="51"/>
      <c r="O35" s="89"/>
      <c r="P35" s="89">
        <v>0.05</v>
      </c>
      <c r="Q35" s="89">
        <v>10</v>
      </c>
      <c r="R35" s="89">
        <v>32</v>
      </c>
      <c r="S35" s="89"/>
      <c r="T35" s="89">
        <v>0.6</v>
      </c>
      <c r="U35" s="5"/>
      <c r="V35" s="5"/>
      <c r="W35" s="5"/>
    </row>
    <row r="36" spans="1:23" ht="21" customHeight="1" x14ac:dyDescent="0.25">
      <c r="A36" s="10">
        <v>457</v>
      </c>
      <c r="B36" s="11" t="s">
        <v>101</v>
      </c>
      <c r="C36" s="2">
        <v>200</v>
      </c>
      <c r="D36" s="2">
        <v>0.68</v>
      </c>
      <c r="E36" s="2"/>
      <c r="F36" s="2">
        <v>23.05</v>
      </c>
      <c r="G36" s="60">
        <v>0</v>
      </c>
      <c r="H36" s="2"/>
      <c r="I36" s="2"/>
      <c r="J36" s="2"/>
      <c r="K36" s="2"/>
      <c r="L36" s="88"/>
      <c r="M36" s="51">
        <v>0.01</v>
      </c>
      <c r="N36" s="51">
        <v>5</v>
      </c>
      <c r="O36" s="89"/>
      <c r="P36" s="89">
        <v>0.02</v>
      </c>
      <c r="Q36" s="89">
        <v>56.37</v>
      </c>
      <c r="R36" s="89">
        <v>40</v>
      </c>
      <c r="S36" s="89"/>
      <c r="T36" s="89">
        <v>0.34</v>
      </c>
      <c r="U36" s="5"/>
      <c r="V36" s="5"/>
      <c r="W36" s="5">
        <v>20</v>
      </c>
    </row>
    <row r="37" spans="1:23" s="21" customFormat="1" ht="26.25" customHeight="1" x14ac:dyDescent="0.2">
      <c r="A37" s="146" t="s">
        <v>17</v>
      </c>
      <c r="B37" s="147"/>
      <c r="C37" s="147"/>
      <c r="D37" s="19">
        <f>D36+D35+D32+D30+D28+D26+D25+D31+D27+D34+D33</f>
        <v>34.979999999999997</v>
      </c>
      <c r="E37" s="19">
        <f t="shared" ref="E37:W37" si="1">E36+E35+E32+E30+E28+E26+E25+E31+E27+E34+E33</f>
        <v>40.700000000000003</v>
      </c>
      <c r="F37" s="19">
        <f t="shared" si="1"/>
        <v>154.77000000000001</v>
      </c>
      <c r="G37" s="19">
        <f t="shared" si="1"/>
        <v>1182.8</v>
      </c>
      <c r="H37" s="19">
        <f t="shared" si="1"/>
        <v>0.39</v>
      </c>
      <c r="I37" s="19">
        <f t="shared" si="1"/>
        <v>0.42</v>
      </c>
      <c r="J37" s="19">
        <f t="shared" si="1"/>
        <v>38.200000000000003</v>
      </c>
      <c r="K37" s="19">
        <f t="shared" si="1"/>
        <v>260.8</v>
      </c>
      <c r="L37" s="19">
        <f t="shared" si="1"/>
        <v>9.0100000000000016</v>
      </c>
      <c r="M37" s="19">
        <f t="shared" si="1"/>
        <v>3.3999999999999995</v>
      </c>
      <c r="N37" s="19">
        <f t="shared" si="1"/>
        <v>22.900000000000002</v>
      </c>
      <c r="O37" s="19">
        <f t="shared" si="1"/>
        <v>0.46499999999999997</v>
      </c>
      <c r="P37" s="19">
        <f t="shared" si="1"/>
        <v>16.675000000000001</v>
      </c>
      <c r="Q37" s="19">
        <f t="shared" si="1"/>
        <v>588.29000000000008</v>
      </c>
      <c r="R37" s="19">
        <f t="shared" si="1"/>
        <v>877.34</v>
      </c>
      <c r="S37" s="19">
        <f t="shared" si="1"/>
        <v>75.739999999999995</v>
      </c>
      <c r="T37" s="19">
        <f t="shared" si="1"/>
        <v>6.5799999999999992</v>
      </c>
      <c r="U37" s="19">
        <f t="shared" si="1"/>
        <v>0.05</v>
      </c>
      <c r="V37" s="19">
        <f t="shared" si="1"/>
        <v>6.79</v>
      </c>
      <c r="W37" s="19">
        <f t="shared" si="1"/>
        <v>20</v>
      </c>
    </row>
    <row r="38" spans="1:23" ht="13.5" customHeight="1" x14ac:dyDescent="0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9"/>
      <c r="W38" s="5"/>
    </row>
    <row r="39" spans="1:23" ht="15" customHeight="1" x14ac:dyDescent="0.25">
      <c r="A39" s="143" t="s">
        <v>25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5"/>
      <c r="W39" s="177" t="s">
        <v>61</v>
      </c>
    </row>
    <row r="40" spans="1:23" ht="42.75" customHeight="1" x14ac:dyDescent="0.25">
      <c r="A40" s="151" t="s">
        <v>1</v>
      </c>
      <c r="B40" s="151" t="s">
        <v>2</v>
      </c>
      <c r="C40" s="148" t="s">
        <v>3</v>
      </c>
      <c r="D40" s="150" t="s">
        <v>5</v>
      </c>
      <c r="E40" s="150"/>
      <c r="F40" s="150"/>
      <c r="G40" s="149" t="s">
        <v>27</v>
      </c>
      <c r="H40" s="155" t="s">
        <v>8</v>
      </c>
      <c r="I40" s="155"/>
      <c r="J40" s="155"/>
      <c r="K40" s="155" t="s">
        <v>12</v>
      </c>
      <c r="L40" s="153"/>
      <c r="M40" s="140" t="s">
        <v>37</v>
      </c>
      <c r="N40" s="141"/>
      <c r="O40" s="141"/>
      <c r="P40" s="142"/>
      <c r="Q40" s="140" t="s">
        <v>38</v>
      </c>
      <c r="R40" s="141"/>
      <c r="S40" s="141"/>
      <c r="T40" s="141"/>
      <c r="U40" s="141"/>
      <c r="V40" s="142"/>
      <c r="W40" s="178"/>
    </row>
    <row r="41" spans="1:23" ht="19.5" customHeight="1" x14ac:dyDescent="0.25">
      <c r="A41" s="152"/>
      <c r="B41" s="152"/>
      <c r="C41" s="137"/>
      <c r="D41" s="27" t="s">
        <v>4</v>
      </c>
      <c r="E41" s="28" t="s">
        <v>6</v>
      </c>
      <c r="F41" s="79" t="s">
        <v>7</v>
      </c>
      <c r="G41" s="149"/>
      <c r="H41" s="82" t="s">
        <v>9</v>
      </c>
      <c r="I41" s="82" t="s">
        <v>10</v>
      </c>
      <c r="J41" s="82" t="s">
        <v>11</v>
      </c>
      <c r="K41" s="82" t="s">
        <v>13</v>
      </c>
      <c r="L41" s="81" t="s">
        <v>14</v>
      </c>
      <c r="M41" s="50" t="s">
        <v>9</v>
      </c>
      <c r="N41" s="50" t="s">
        <v>11</v>
      </c>
      <c r="O41" s="50" t="s">
        <v>39</v>
      </c>
      <c r="P41" s="50" t="s">
        <v>40</v>
      </c>
      <c r="Q41" s="50" t="s">
        <v>13</v>
      </c>
      <c r="R41" s="50" t="s">
        <v>41</v>
      </c>
      <c r="S41" s="50" t="s">
        <v>42</v>
      </c>
      <c r="T41" s="50" t="s">
        <v>14</v>
      </c>
      <c r="U41" s="5" t="s">
        <v>59</v>
      </c>
      <c r="V41" s="5" t="s">
        <v>60</v>
      </c>
      <c r="W41" s="179"/>
    </row>
    <row r="42" spans="1:23" ht="15" customHeight="1" x14ac:dyDescent="0.25">
      <c r="A42" s="143" t="s">
        <v>15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5"/>
      <c r="W42" s="5"/>
    </row>
    <row r="43" spans="1:23" ht="36" customHeight="1" x14ac:dyDescent="0.25">
      <c r="A43" s="10">
        <v>202</v>
      </c>
      <c r="B43" s="11" t="s">
        <v>29</v>
      </c>
      <c r="C43" s="2">
        <v>180</v>
      </c>
      <c r="D43" s="2">
        <v>1.4</v>
      </c>
      <c r="E43" s="2">
        <v>4.7</v>
      </c>
      <c r="F43" s="2">
        <v>14.8</v>
      </c>
      <c r="G43" s="60">
        <v>201.9</v>
      </c>
      <c r="H43" s="69"/>
      <c r="I43" s="69"/>
      <c r="J43" s="69"/>
      <c r="K43" s="69"/>
      <c r="L43" s="70"/>
      <c r="M43" s="51">
        <v>0.06</v>
      </c>
      <c r="N43" s="51">
        <v>1.48</v>
      </c>
      <c r="O43" s="51">
        <v>0.245</v>
      </c>
      <c r="P43" s="51">
        <v>0.42</v>
      </c>
      <c r="Q43" s="51">
        <v>80</v>
      </c>
      <c r="R43" s="51"/>
      <c r="S43" s="51">
        <v>85</v>
      </c>
      <c r="T43" s="51">
        <v>1.1100000000000001</v>
      </c>
      <c r="U43" s="5">
        <v>2.5000000000000001E-2</v>
      </c>
      <c r="V43" s="5">
        <v>2.5</v>
      </c>
      <c r="W43" s="5"/>
    </row>
    <row r="44" spans="1:23" ht="30" customHeight="1" x14ac:dyDescent="0.25">
      <c r="A44" s="10">
        <v>64</v>
      </c>
      <c r="B44" s="11" t="s">
        <v>75</v>
      </c>
      <c r="C44" s="3" t="s">
        <v>72</v>
      </c>
      <c r="D44" s="2">
        <v>3.75</v>
      </c>
      <c r="E44" s="2">
        <v>1.45</v>
      </c>
      <c r="F44" s="60">
        <v>11.25</v>
      </c>
      <c r="G44" s="60">
        <v>182.9</v>
      </c>
      <c r="H44" s="69">
        <v>0.06</v>
      </c>
      <c r="I44" s="69">
        <v>0.03</v>
      </c>
      <c r="J44" s="69"/>
      <c r="K44" s="69">
        <v>11.2</v>
      </c>
      <c r="L44" s="70">
        <v>0.56999999999999995</v>
      </c>
      <c r="M44" s="51">
        <v>0.02</v>
      </c>
      <c r="N44" s="51"/>
      <c r="O44" s="51"/>
      <c r="P44" s="51">
        <v>0.03</v>
      </c>
      <c r="Q44" s="51">
        <v>15</v>
      </c>
      <c r="R44" s="51"/>
      <c r="S44" s="51"/>
      <c r="T44" s="51">
        <v>0.72</v>
      </c>
      <c r="U44" s="5"/>
      <c r="V44" s="5"/>
      <c r="W44" s="5"/>
    </row>
    <row r="45" spans="1:23" ht="16.5" customHeight="1" x14ac:dyDescent="0.25">
      <c r="A45" s="53" t="s">
        <v>51</v>
      </c>
      <c r="B45" s="46" t="s">
        <v>64</v>
      </c>
      <c r="C45" s="60">
        <v>90</v>
      </c>
      <c r="D45" s="60">
        <v>5</v>
      </c>
      <c r="E45" s="60">
        <v>3.2</v>
      </c>
      <c r="F45" s="60">
        <v>3.5</v>
      </c>
      <c r="G45" s="60">
        <v>68</v>
      </c>
      <c r="H45" s="60"/>
      <c r="I45" s="60"/>
      <c r="J45" s="60"/>
      <c r="K45" s="60"/>
      <c r="L45" s="90"/>
      <c r="M45" s="51">
        <v>0.04</v>
      </c>
      <c r="N45" s="51">
        <v>0.6</v>
      </c>
      <c r="O45" s="51">
        <v>0.02</v>
      </c>
      <c r="P45" s="51">
        <v>1.4999999999999999E-2</v>
      </c>
      <c r="Q45" s="51">
        <v>122</v>
      </c>
      <c r="R45" s="51">
        <v>96</v>
      </c>
      <c r="S45" s="51">
        <v>15</v>
      </c>
      <c r="T45" s="51">
        <v>0.1</v>
      </c>
      <c r="U45" s="99"/>
      <c r="V45" s="99"/>
      <c r="W45" s="99"/>
    </row>
    <row r="46" spans="1:23" ht="19.5" customHeight="1" x14ac:dyDescent="0.25">
      <c r="A46" s="10">
        <v>457</v>
      </c>
      <c r="B46" s="11" t="s">
        <v>101</v>
      </c>
      <c r="C46" s="2">
        <v>200</v>
      </c>
      <c r="D46" s="2">
        <v>0.68</v>
      </c>
      <c r="E46" s="2"/>
      <c r="F46" s="2">
        <v>23.05</v>
      </c>
      <c r="G46" s="60">
        <v>0</v>
      </c>
      <c r="H46" s="69"/>
      <c r="I46" s="69"/>
      <c r="J46" s="69"/>
      <c r="K46" s="69"/>
      <c r="L46" s="70"/>
      <c r="M46" s="51">
        <v>0.01</v>
      </c>
      <c r="N46" s="51">
        <v>1.1000000000000001</v>
      </c>
      <c r="O46" s="51"/>
      <c r="P46" s="51">
        <v>0.02</v>
      </c>
      <c r="Q46" s="51">
        <v>20</v>
      </c>
      <c r="R46" s="51"/>
      <c r="S46" s="51"/>
      <c r="T46" s="51">
        <v>0.34</v>
      </c>
      <c r="U46" s="5"/>
      <c r="V46" s="5"/>
      <c r="W46" s="5"/>
    </row>
    <row r="47" spans="1:23" s="12" customFormat="1" ht="15" customHeight="1" x14ac:dyDescent="0.2">
      <c r="A47" s="143" t="s">
        <v>16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5"/>
      <c r="W47" s="109"/>
    </row>
    <row r="48" spans="1:23" s="12" customFormat="1" ht="33" customHeight="1" x14ac:dyDescent="0.25">
      <c r="A48" s="10">
        <v>42</v>
      </c>
      <c r="B48" s="11" t="s">
        <v>82</v>
      </c>
      <c r="C48" s="2">
        <v>60</v>
      </c>
      <c r="D48" s="2">
        <v>5.3</v>
      </c>
      <c r="E48" s="2">
        <v>7.4</v>
      </c>
      <c r="F48" s="2">
        <v>8.5</v>
      </c>
      <c r="G48" s="60">
        <v>106</v>
      </c>
      <c r="H48" s="10"/>
      <c r="I48" s="10"/>
      <c r="J48" s="10"/>
      <c r="K48" s="10"/>
      <c r="L48" s="96"/>
      <c r="M48" s="51">
        <v>0.02</v>
      </c>
      <c r="N48" s="51">
        <v>4.8099999999999996</v>
      </c>
      <c r="O48" s="89"/>
      <c r="P48" s="89">
        <v>0.04</v>
      </c>
      <c r="Q48" s="89">
        <v>43.58</v>
      </c>
      <c r="R48" s="89">
        <v>43.81</v>
      </c>
      <c r="S48" s="89">
        <v>21.52</v>
      </c>
      <c r="T48" s="89">
        <v>3.5000000000000003E-2</v>
      </c>
      <c r="U48" s="5">
        <v>0.06</v>
      </c>
      <c r="V48" s="5"/>
      <c r="W48" s="109"/>
    </row>
    <row r="49" spans="1:24" ht="28.5" customHeight="1" x14ac:dyDescent="0.25">
      <c r="A49" s="95">
        <v>94</v>
      </c>
      <c r="B49" s="11" t="s">
        <v>83</v>
      </c>
      <c r="C49" s="2">
        <v>250</v>
      </c>
      <c r="D49" s="2">
        <v>6.1</v>
      </c>
      <c r="E49" s="2">
        <v>8.3000000000000007</v>
      </c>
      <c r="F49" s="2">
        <v>25.9</v>
      </c>
      <c r="G49" s="60">
        <v>103</v>
      </c>
      <c r="H49" s="2"/>
      <c r="I49" s="2"/>
      <c r="J49" s="2"/>
      <c r="K49" s="2"/>
      <c r="L49" s="88"/>
      <c r="M49" s="51">
        <v>0.01</v>
      </c>
      <c r="N49" s="53">
        <v>0.18</v>
      </c>
      <c r="O49" s="95"/>
      <c r="P49" s="100">
        <v>0.1</v>
      </c>
      <c r="Q49" s="100">
        <v>123</v>
      </c>
      <c r="R49" s="100">
        <v>192</v>
      </c>
      <c r="S49" s="100"/>
      <c r="T49" s="101">
        <v>1</v>
      </c>
      <c r="U49" s="5">
        <v>1.0999999999999999E-2</v>
      </c>
      <c r="V49" s="5">
        <v>2.35</v>
      </c>
      <c r="W49" s="5"/>
    </row>
    <row r="50" spans="1:24" ht="20.25" customHeight="1" x14ac:dyDescent="0.25">
      <c r="A50" s="95">
        <v>330</v>
      </c>
      <c r="B50" s="11" t="s">
        <v>84</v>
      </c>
      <c r="C50" s="2">
        <v>200</v>
      </c>
      <c r="D50" s="2">
        <v>10.14</v>
      </c>
      <c r="E50" s="2">
        <v>6.43</v>
      </c>
      <c r="F50" s="2">
        <v>28.65</v>
      </c>
      <c r="G50" s="60">
        <v>187</v>
      </c>
      <c r="H50" s="2">
        <v>0.14000000000000001</v>
      </c>
      <c r="I50" s="2">
        <v>0.18</v>
      </c>
      <c r="J50" s="2">
        <v>17.899999999999999</v>
      </c>
      <c r="K50" s="2">
        <v>37.200000000000003</v>
      </c>
      <c r="L50" s="88">
        <v>4.3</v>
      </c>
      <c r="M50" s="51">
        <v>7.0000000000000007E-2</v>
      </c>
      <c r="N50" s="51">
        <v>3.94</v>
      </c>
      <c r="O50" s="89">
        <v>0.02</v>
      </c>
      <c r="P50" s="89">
        <v>11.2</v>
      </c>
      <c r="Q50" s="89">
        <v>101.21</v>
      </c>
      <c r="R50" s="89">
        <v>24.43</v>
      </c>
      <c r="S50" s="89">
        <v>1.52</v>
      </c>
      <c r="T50" s="89"/>
      <c r="U50" s="5">
        <v>1.2999999999999999E-2</v>
      </c>
      <c r="V50" s="5">
        <v>2.85</v>
      </c>
      <c r="W50" s="5"/>
    </row>
    <row r="51" spans="1:24" ht="20.25" customHeight="1" x14ac:dyDescent="0.25">
      <c r="A51" s="95" t="s">
        <v>51</v>
      </c>
      <c r="B51" s="11" t="s">
        <v>66</v>
      </c>
      <c r="C51" s="2">
        <v>100</v>
      </c>
      <c r="D51" s="2">
        <v>0.8</v>
      </c>
      <c r="E51" s="2">
        <v>0.2</v>
      </c>
      <c r="F51" s="2">
        <v>7.5</v>
      </c>
      <c r="G51" s="60">
        <v>38</v>
      </c>
      <c r="H51" s="2"/>
      <c r="I51" s="2"/>
      <c r="J51" s="2"/>
      <c r="K51" s="2"/>
      <c r="L51" s="88"/>
      <c r="M51" s="51">
        <v>0.06</v>
      </c>
      <c r="N51" s="51">
        <v>38</v>
      </c>
      <c r="O51" s="89">
        <v>0</v>
      </c>
      <c r="P51" s="89"/>
      <c r="Q51" s="89">
        <v>35</v>
      </c>
      <c r="R51" s="89">
        <v>17</v>
      </c>
      <c r="S51" s="89">
        <v>11</v>
      </c>
      <c r="T51" s="89">
        <v>0.1</v>
      </c>
      <c r="U51" s="5"/>
      <c r="V51" s="5"/>
      <c r="W51" s="5"/>
    </row>
    <row r="52" spans="1:24" ht="20.25" customHeight="1" x14ac:dyDescent="0.25">
      <c r="A52" s="10" t="s">
        <v>51</v>
      </c>
      <c r="B52" s="11" t="s">
        <v>52</v>
      </c>
      <c r="C52" s="2">
        <v>28</v>
      </c>
      <c r="D52" s="2">
        <v>2.6</v>
      </c>
      <c r="E52" s="2">
        <v>0.2</v>
      </c>
      <c r="F52" s="2">
        <v>13.4</v>
      </c>
      <c r="G52" s="60">
        <v>74</v>
      </c>
      <c r="H52" s="2"/>
      <c r="I52" s="2"/>
      <c r="J52" s="2"/>
      <c r="K52" s="2"/>
      <c r="L52" s="88"/>
      <c r="M52" s="51">
        <v>0.01</v>
      </c>
      <c r="N52" s="51"/>
      <c r="O52" s="89"/>
      <c r="P52" s="89">
        <v>0.05</v>
      </c>
      <c r="Q52" s="89">
        <v>10</v>
      </c>
      <c r="R52" s="89">
        <v>32</v>
      </c>
      <c r="S52" s="89"/>
      <c r="T52" s="89">
        <v>0.25</v>
      </c>
      <c r="U52" s="5"/>
      <c r="V52" s="5"/>
      <c r="W52" s="5"/>
    </row>
    <row r="53" spans="1:24" ht="18.75" customHeight="1" x14ac:dyDescent="0.25">
      <c r="A53" s="10" t="s">
        <v>51</v>
      </c>
      <c r="B53" s="11" t="s">
        <v>53</v>
      </c>
      <c r="C53" s="2">
        <v>52.5</v>
      </c>
      <c r="D53" s="2">
        <v>4</v>
      </c>
      <c r="E53" s="2">
        <v>1</v>
      </c>
      <c r="F53" s="2">
        <v>20</v>
      </c>
      <c r="G53" s="60">
        <v>100</v>
      </c>
      <c r="H53" s="2">
        <v>0.18</v>
      </c>
      <c r="I53" s="2">
        <v>0.08</v>
      </c>
      <c r="J53" s="2"/>
      <c r="K53" s="2">
        <v>35</v>
      </c>
      <c r="L53" s="88">
        <v>3.9</v>
      </c>
      <c r="M53" s="51">
        <v>0.06</v>
      </c>
      <c r="N53" s="51"/>
      <c r="O53" s="89"/>
      <c r="P53" s="89">
        <v>0.05</v>
      </c>
      <c r="Q53" s="89">
        <v>10</v>
      </c>
      <c r="R53" s="89">
        <v>32</v>
      </c>
      <c r="S53" s="89"/>
      <c r="T53" s="89">
        <v>0.6</v>
      </c>
      <c r="U53" s="5"/>
      <c r="V53" s="5"/>
      <c r="W53" s="5"/>
    </row>
    <row r="54" spans="1:24" ht="23.25" customHeight="1" x14ac:dyDescent="0.25">
      <c r="A54" s="10">
        <v>457</v>
      </c>
      <c r="B54" s="11" t="s">
        <v>101</v>
      </c>
      <c r="C54" s="2">
        <v>200</v>
      </c>
      <c r="D54" s="2">
        <v>0.68</v>
      </c>
      <c r="E54" s="2"/>
      <c r="F54" s="2">
        <v>23.05</v>
      </c>
      <c r="G54" s="60">
        <v>0</v>
      </c>
      <c r="H54" s="2"/>
      <c r="I54" s="2">
        <v>0.01</v>
      </c>
      <c r="J54" s="2">
        <v>60</v>
      </c>
      <c r="K54" s="2">
        <v>5.44</v>
      </c>
      <c r="L54" s="88">
        <v>4.79</v>
      </c>
      <c r="M54" s="51">
        <v>0.01</v>
      </c>
      <c r="N54" s="51">
        <v>0.4</v>
      </c>
      <c r="O54" s="89"/>
      <c r="P54" s="89">
        <v>0.02</v>
      </c>
      <c r="Q54" s="89">
        <v>20</v>
      </c>
      <c r="R54" s="89">
        <v>8</v>
      </c>
      <c r="S54" s="89"/>
      <c r="T54" s="89">
        <v>0.34</v>
      </c>
      <c r="U54" s="5"/>
      <c r="V54" s="5"/>
      <c r="W54" s="5"/>
    </row>
    <row r="55" spans="1:24" s="22" customFormat="1" ht="19.5" customHeight="1" x14ac:dyDescent="0.2">
      <c r="A55" s="146" t="s">
        <v>17</v>
      </c>
      <c r="B55" s="147"/>
      <c r="C55" s="147"/>
      <c r="D55" s="19">
        <f>D54+D53+D50+D49+D46+D43+D48+D44+D45+D52+D51</f>
        <v>40.449999999999996</v>
      </c>
      <c r="E55" s="19">
        <f t="shared" ref="E55:W55" si="2">E54+E53+E50+E49+E46+E43+E48+E44+E45+E52+E51</f>
        <v>32.880000000000003</v>
      </c>
      <c r="F55" s="19">
        <f t="shared" si="2"/>
        <v>179.6</v>
      </c>
      <c r="G55" s="19">
        <f t="shared" si="2"/>
        <v>1060.8</v>
      </c>
      <c r="H55" s="19">
        <f t="shared" si="2"/>
        <v>0.38</v>
      </c>
      <c r="I55" s="19">
        <f t="shared" si="2"/>
        <v>0.30000000000000004</v>
      </c>
      <c r="J55" s="19">
        <f t="shared" si="2"/>
        <v>77.900000000000006</v>
      </c>
      <c r="K55" s="19">
        <f t="shared" si="2"/>
        <v>88.84</v>
      </c>
      <c r="L55" s="19">
        <f t="shared" si="2"/>
        <v>13.559999999999999</v>
      </c>
      <c r="M55" s="19">
        <f t="shared" si="2"/>
        <v>0.37</v>
      </c>
      <c r="N55" s="19">
        <f t="shared" si="2"/>
        <v>50.51</v>
      </c>
      <c r="O55" s="19">
        <f t="shared" si="2"/>
        <v>0.28500000000000003</v>
      </c>
      <c r="P55" s="19">
        <f t="shared" si="2"/>
        <v>11.944999999999999</v>
      </c>
      <c r="Q55" s="19">
        <f t="shared" si="2"/>
        <v>579.79</v>
      </c>
      <c r="R55" s="19">
        <f t="shared" si="2"/>
        <v>445.24</v>
      </c>
      <c r="S55" s="19">
        <f t="shared" si="2"/>
        <v>134.04</v>
      </c>
      <c r="T55" s="19">
        <f t="shared" si="2"/>
        <v>4.5949999999999989</v>
      </c>
      <c r="U55" s="19">
        <f t="shared" si="2"/>
        <v>0.109</v>
      </c>
      <c r="V55" s="19">
        <f t="shared" si="2"/>
        <v>7.7</v>
      </c>
      <c r="W55" s="19">
        <f t="shared" si="2"/>
        <v>0</v>
      </c>
      <c r="X55" s="37"/>
    </row>
    <row r="56" spans="1:24" s="6" customFormat="1" ht="13.5" customHeight="1" x14ac:dyDescent="0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9"/>
      <c r="W56" s="5"/>
    </row>
    <row r="57" spans="1:24" s="15" customFormat="1" ht="15" customHeight="1" x14ac:dyDescent="0.2">
      <c r="A57" s="170" t="s">
        <v>19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2"/>
      <c r="W57" s="177" t="s">
        <v>61</v>
      </c>
      <c r="X57" s="104"/>
    </row>
    <row r="58" spans="1:24" ht="30.75" customHeight="1" x14ac:dyDescent="0.25">
      <c r="A58" s="152" t="s">
        <v>1</v>
      </c>
      <c r="B58" s="152" t="s">
        <v>2</v>
      </c>
      <c r="C58" s="173" t="s">
        <v>3</v>
      </c>
      <c r="D58" s="175" t="s">
        <v>5</v>
      </c>
      <c r="E58" s="175"/>
      <c r="F58" s="175"/>
      <c r="G58" s="162" t="s">
        <v>27</v>
      </c>
      <c r="H58" s="174" t="s">
        <v>8</v>
      </c>
      <c r="I58" s="174"/>
      <c r="J58" s="174"/>
      <c r="K58" s="174" t="s">
        <v>12</v>
      </c>
      <c r="L58" s="176"/>
      <c r="M58" s="140" t="s">
        <v>37</v>
      </c>
      <c r="N58" s="141"/>
      <c r="O58" s="141"/>
      <c r="P58" s="142"/>
      <c r="Q58" s="140" t="s">
        <v>38</v>
      </c>
      <c r="R58" s="141"/>
      <c r="S58" s="141"/>
      <c r="T58" s="142"/>
      <c r="U58" s="5"/>
      <c r="V58" s="5"/>
      <c r="W58" s="178"/>
    </row>
    <row r="59" spans="1:24" ht="18" customHeight="1" x14ac:dyDescent="0.25">
      <c r="A59" s="152"/>
      <c r="B59" s="152"/>
      <c r="C59" s="137"/>
      <c r="D59" s="27" t="s">
        <v>4</v>
      </c>
      <c r="E59" s="28" t="s">
        <v>6</v>
      </c>
      <c r="F59" s="79" t="s">
        <v>7</v>
      </c>
      <c r="G59" s="149"/>
      <c r="H59" s="82" t="s">
        <v>9</v>
      </c>
      <c r="I59" s="82" t="s">
        <v>10</v>
      </c>
      <c r="J59" s="82" t="s">
        <v>11</v>
      </c>
      <c r="K59" s="82" t="s">
        <v>13</v>
      </c>
      <c r="L59" s="81" t="s">
        <v>14</v>
      </c>
      <c r="M59" s="50" t="s">
        <v>9</v>
      </c>
      <c r="N59" s="50" t="s">
        <v>11</v>
      </c>
      <c r="O59" s="50" t="s">
        <v>39</v>
      </c>
      <c r="P59" s="50" t="s">
        <v>40</v>
      </c>
      <c r="Q59" s="50" t="s">
        <v>13</v>
      </c>
      <c r="R59" s="50" t="s">
        <v>41</v>
      </c>
      <c r="S59" s="50" t="s">
        <v>42</v>
      </c>
      <c r="T59" s="50" t="s">
        <v>14</v>
      </c>
      <c r="U59" s="5" t="s">
        <v>59</v>
      </c>
      <c r="V59" s="5" t="s">
        <v>60</v>
      </c>
      <c r="W59" s="179"/>
    </row>
    <row r="60" spans="1:24" ht="15" customHeight="1" x14ac:dyDescent="0.25">
      <c r="A60" s="143" t="s">
        <v>15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5"/>
      <c r="W60" s="5"/>
    </row>
    <row r="61" spans="1:24" ht="30.75" customHeight="1" x14ac:dyDescent="0.25">
      <c r="A61" s="10">
        <v>202</v>
      </c>
      <c r="B61" s="11" t="s">
        <v>29</v>
      </c>
      <c r="C61" s="2">
        <v>180</v>
      </c>
      <c r="D61" s="2">
        <v>1.4</v>
      </c>
      <c r="E61" s="2">
        <v>4.7</v>
      </c>
      <c r="F61" s="2">
        <v>14.8</v>
      </c>
      <c r="G61" s="60">
        <v>201.9</v>
      </c>
      <c r="H61" s="69"/>
      <c r="I61" s="69"/>
      <c r="J61" s="69"/>
      <c r="K61" s="69"/>
      <c r="L61" s="70"/>
      <c r="M61" s="51">
        <v>0.03</v>
      </c>
      <c r="N61" s="51">
        <v>1.62</v>
      </c>
      <c r="O61" s="51">
        <v>0.3</v>
      </c>
      <c r="P61" s="51">
        <v>0.11</v>
      </c>
      <c r="Q61" s="51">
        <v>94.37</v>
      </c>
      <c r="R61" s="51">
        <v>67.69</v>
      </c>
      <c r="S61" s="51">
        <v>35.72</v>
      </c>
      <c r="T61" s="51">
        <v>0.28000000000000003</v>
      </c>
      <c r="U61" s="5">
        <v>2.5000000000000001E-2</v>
      </c>
      <c r="V61" s="5">
        <v>2.5</v>
      </c>
      <c r="W61" s="5"/>
    </row>
    <row r="62" spans="1:24" ht="31.5" customHeight="1" x14ac:dyDescent="0.25">
      <c r="A62" s="10">
        <v>69</v>
      </c>
      <c r="B62" s="11" t="s">
        <v>56</v>
      </c>
      <c r="C62" s="3" t="s">
        <v>72</v>
      </c>
      <c r="D62" s="2">
        <v>3.75</v>
      </c>
      <c r="E62" s="2">
        <v>1.45</v>
      </c>
      <c r="F62" s="60">
        <v>11.25</v>
      </c>
      <c r="G62" s="60">
        <v>182.9</v>
      </c>
      <c r="H62" s="69">
        <v>0.06</v>
      </c>
      <c r="I62" s="69">
        <v>0.03</v>
      </c>
      <c r="J62" s="69"/>
      <c r="K62" s="69">
        <v>11.2</v>
      </c>
      <c r="L62" s="70">
        <v>0.56999999999999995</v>
      </c>
      <c r="M62" s="51">
        <v>3.6999999999999998E-2</v>
      </c>
      <c r="N62" s="51">
        <v>9</v>
      </c>
      <c r="O62" s="51"/>
      <c r="P62" s="51">
        <v>7.0000000000000007E-2</v>
      </c>
      <c r="Q62" s="51">
        <v>15</v>
      </c>
      <c r="R62" s="51"/>
      <c r="S62" s="51">
        <v>25.6</v>
      </c>
      <c r="T62" s="51">
        <v>1</v>
      </c>
      <c r="U62" s="5"/>
      <c r="V62" s="5"/>
      <c r="W62" s="5"/>
    </row>
    <row r="63" spans="1:24" ht="18" customHeight="1" x14ac:dyDescent="0.25">
      <c r="A63" s="10" t="s">
        <v>51</v>
      </c>
      <c r="B63" s="11" t="s">
        <v>32</v>
      </c>
      <c r="C63" s="2">
        <v>15</v>
      </c>
      <c r="D63" s="2">
        <v>3.84</v>
      </c>
      <c r="E63" s="2">
        <v>3.9</v>
      </c>
      <c r="F63" s="60"/>
      <c r="G63" s="60">
        <v>51</v>
      </c>
      <c r="H63" s="69">
        <v>0.03</v>
      </c>
      <c r="I63" s="69">
        <v>0.36</v>
      </c>
      <c r="J63" s="69">
        <v>0.7</v>
      </c>
      <c r="K63" s="69">
        <v>135</v>
      </c>
      <c r="L63" s="70">
        <v>0.9</v>
      </c>
      <c r="M63" s="51"/>
      <c r="N63" s="51"/>
      <c r="O63" s="51"/>
      <c r="P63" s="51"/>
      <c r="Q63" s="51"/>
      <c r="R63" s="51"/>
      <c r="S63" s="51"/>
      <c r="T63" s="51"/>
      <c r="U63" s="5"/>
      <c r="V63" s="5"/>
      <c r="W63" s="5"/>
    </row>
    <row r="64" spans="1:24" ht="18" customHeight="1" x14ac:dyDescent="0.25">
      <c r="A64" s="53" t="s">
        <v>51</v>
      </c>
      <c r="B64" s="46" t="s">
        <v>64</v>
      </c>
      <c r="C64" s="60">
        <v>90</v>
      </c>
      <c r="D64" s="60">
        <v>5</v>
      </c>
      <c r="E64" s="60">
        <v>3.2</v>
      </c>
      <c r="F64" s="60">
        <v>3.5</v>
      </c>
      <c r="G64" s="60">
        <v>68</v>
      </c>
      <c r="H64" s="60"/>
      <c r="I64" s="60"/>
      <c r="J64" s="60"/>
      <c r="K64" s="60"/>
      <c r="L64" s="90"/>
      <c r="M64" s="51">
        <v>0.04</v>
      </c>
      <c r="N64" s="51">
        <v>0.6</v>
      </c>
      <c r="O64" s="51">
        <v>0.02</v>
      </c>
      <c r="P64" s="51">
        <v>1.4999999999999999E-2</v>
      </c>
      <c r="Q64" s="51">
        <v>122</v>
      </c>
      <c r="R64" s="51">
        <v>96</v>
      </c>
      <c r="S64" s="51">
        <v>15</v>
      </c>
      <c r="T64" s="51">
        <v>0.1</v>
      </c>
      <c r="U64" s="99"/>
      <c r="V64" s="99"/>
      <c r="W64" s="99"/>
    </row>
    <row r="65" spans="1:349" ht="18.75" customHeight="1" x14ac:dyDescent="0.25">
      <c r="A65" s="10">
        <v>457</v>
      </c>
      <c r="B65" s="11" t="s">
        <v>101</v>
      </c>
      <c r="C65" s="2">
        <v>200</v>
      </c>
      <c r="D65" s="2">
        <v>0.68</v>
      </c>
      <c r="E65" s="2"/>
      <c r="F65" s="2">
        <v>23.05</v>
      </c>
      <c r="G65" s="60">
        <v>0</v>
      </c>
      <c r="H65" s="69">
        <v>0.03</v>
      </c>
      <c r="I65" s="69">
        <v>7.0000000000000007E-2</v>
      </c>
      <c r="J65" s="69">
        <v>0.65</v>
      </c>
      <c r="K65" s="69">
        <v>117.39</v>
      </c>
      <c r="L65" s="70">
        <v>0.51</v>
      </c>
      <c r="M65" s="51">
        <v>0.03</v>
      </c>
      <c r="N65" s="51">
        <v>4.9000000000000004</v>
      </c>
      <c r="O65" s="51"/>
      <c r="P65" s="51">
        <v>4.03</v>
      </c>
      <c r="Q65" s="51">
        <v>125</v>
      </c>
      <c r="R65" s="51">
        <v>162</v>
      </c>
      <c r="S65" s="51">
        <v>18.899999999999999</v>
      </c>
      <c r="T65" s="51">
        <v>1.62</v>
      </c>
      <c r="U65" s="5"/>
      <c r="V65" s="5"/>
      <c r="W65" s="5"/>
    </row>
    <row r="66" spans="1:349" ht="15" customHeight="1" x14ac:dyDescent="0.25">
      <c r="A66" s="143" t="s">
        <v>16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5"/>
      <c r="W66" s="5"/>
    </row>
    <row r="67" spans="1:349" ht="36" customHeight="1" x14ac:dyDescent="0.25">
      <c r="A67" s="95">
        <v>122</v>
      </c>
      <c r="B67" s="11" t="s">
        <v>85</v>
      </c>
      <c r="C67" s="2">
        <v>250</v>
      </c>
      <c r="D67" s="2">
        <v>5.3</v>
      </c>
      <c r="E67" s="2">
        <v>8.8000000000000007</v>
      </c>
      <c r="F67" s="2">
        <v>20.5</v>
      </c>
      <c r="G67" s="62">
        <v>129</v>
      </c>
      <c r="H67" s="2"/>
      <c r="I67" s="2"/>
      <c r="J67" s="2"/>
      <c r="K67" s="2"/>
      <c r="L67" s="88"/>
      <c r="M67" s="51">
        <v>7.0000000000000007E-2</v>
      </c>
      <c r="N67" s="51">
        <v>5.86</v>
      </c>
      <c r="O67" s="89"/>
      <c r="P67" s="89">
        <v>0.05</v>
      </c>
      <c r="Q67" s="89">
        <v>121.04</v>
      </c>
      <c r="R67" s="89">
        <v>79.209999999999994</v>
      </c>
      <c r="S67" s="89">
        <v>17.170000000000002</v>
      </c>
      <c r="T67" s="89">
        <v>0.56999999999999995</v>
      </c>
      <c r="U67" s="5">
        <v>1.0999999999999999E-2</v>
      </c>
      <c r="V67" s="5"/>
      <c r="W67" s="5"/>
    </row>
    <row r="68" spans="1:349" ht="36" customHeight="1" x14ac:dyDescent="0.25">
      <c r="A68" s="10">
        <v>52</v>
      </c>
      <c r="B68" s="11" t="s">
        <v>86</v>
      </c>
      <c r="C68" s="10">
        <v>60</v>
      </c>
      <c r="D68" s="10">
        <v>2</v>
      </c>
      <c r="E68" s="10">
        <v>10.24</v>
      </c>
      <c r="F68" s="10">
        <v>9.5</v>
      </c>
      <c r="G68" s="53">
        <v>125</v>
      </c>
      <c r="H68" s="10"/>
      <c r="I68" s="10"/>
      <c r="J68" s="10"/>
      <c r="K68" s="10"/>
      <c r="L68" s="96"/>
      <c r="M68" s="51">
        <v>0.03</v>
      </c>
      <c r="N68" s="51">
        <v>0.03</v>
      </c>
      <c r="O68" s="89">
        <v>0.03</v>
      </c>
      <c r="P68" s="89">
        <v>0.1</v>
      </c>
      <c r="Q68" s="89">
        <v>36.590000000000003</v>
      </c>
      <c r="R68" s="89">
        <v>48</v>
      </c>
      <c r="S68" s="89"/>
      <c r="T68" s="89">
        <v>0.04</v>
      </c>
      <c r="U68" s="5">
        <v>1E-3</v>
      </c>
      <c r="V68" s="5"/>
      <c r="W68" s="5"/>
    </row>
    <row r="69" spans="1:349" ht="35.25" customHeight="1" x14ac:dyDescent="0.25">
      <c r="A69" s="10">
        <v>202</v>
      </c>
      <c r="B69" s="11" t="s">
        <v>29</v>
      </c>
      <c r="C69" s="2">
        <v>180</v>
      </c>
      <c r="D69" s="2">
        <v>7</v>
      </c>
      <c r="E69" s="2">
        <v>11.1</v>
      </c>
      <c r="F69" s="2">
        <v>14.8</v>
      </c>
      <c r="G69" s="60">
        <v>150</v>
      </c>
      <c r="H69" s="2"/>
      <c r="I69" s="2"/>
      <c r="J69" s="2"/>
      <c r="K69" s="2"/>
      <c r="L69" s="88"/>
      <c r="M69" s="51">
        <v>0.03</v>
      </c>
      <c r="N69" s="51">
        <v>0.08</v>
      </c>
      <c r="O69" s="89">
        <v>0.08</v>
      </c>
      <c r="P69" s="89">
        <v>4.13</v>
      </c>
      <c r="Q69" s="89">
        <v>21.22</v>
      </c>
      <c r="R69" s="89">
        <v>88.9</v>
      </c>
      <c r="S69" s="89">
        <v>3.52</v>
      </c>
      <c r="T69" s="89"/>
      <c r="U69" s="5">
        <v>1.2999999999999999E-2</v>
      </c>
      <c r="V69" s="5">
        <v>2.6</v>
      </c>
      <c r="W69" s="5"/>
    </row>
    <row r="70" spans="1:349" s="49" customFormat="1" ht="27.75" customHeight="1" x14ac:dyDescent="0.25">
      <c r="A70" s="53">
        <v>349</v>
      </c>
      <c r="B70" s="46" t="s">
        <v>87</v>
      </c>
      <c r="C70" s="60">
        <v>100</v>
      </c>
      <c r="D70" s="60">
        <v>3</v>
      </c>
      <c r="E70" s="60">
        <v>0.79</v>
      </c>
      <c r="F70" s="60">
        <v>4.25</v>
      </c>
      <c r="G70" s="60">
        <v>169</v>
      </c>
      <c r="H70" s="60">
        <v>0.09</v>
      </c>
      <c r="I70" s="60">
        <v>0.14000000000000001</v>
      </c>
      <c r="J70" s="60"/>
      <c r="K70" s="60">
        <v>14</v>
      </c>
      <c r="L70" s="90">
        <v>1.78</v>
      </c>
      <c r="M70" s="51">
        <v>0.03</v>
      </c>
      <c r="N70" s="51">
        <v>0.36</v>
      </c>
      <c r="O70" s="89"/>
      <c r="P70" s="89">
        <v>0.08</v>
      </c>
      <c r="Q70" s="89"/>
      <c r="R70" s="89">
        <v>107</v>
      </c>
      <c r="S70" s="89"/>
      <c r="T70" s="89">
        <v>0.78</v>
      </c>
      <c r="U70" s="5">
        <v>1.4999999999999999E-2</v>
      </c>
      <c r="V70" s="99">
        <v>4.21</v>
      </c>
      <c r="W70" s="99"/>
    </row>
    <row r="71" spans="1:349" ht="24.75" customHeight="1" x14ac:dyDescent="0.25">
      <c r="A71" s="10" t="s">
        <v>51</v>
      </c>
      <c r="B71" s="13" t="s">
        <v>36</v>
      </c>
      <c r="C71" s="2">
        <v>100</v>
      </c>
      <c r="D71" s="60">
        <v>0.4</v>
      </c>
      <c r="E71" s="60">
        <v>0.4</v>
      </c>
      <c r="F71" s="60">
        <v>10.4</v>
      </c>
      <c r="G71" s="60">
        <v>45</v>
      </c>
      <c r="H71" s="69"/>
      <c r="I71" s="69"/>
      <c r="J71" s="69"/>
      <c r="K71" s="69"/>
      <c r="L71" s="70"/>
      <c r="M71" s="51">
        <v>0.03</v>
      </c>
      <c r="N71" s="51">
        <v>10</v>
      </c>
      <c r="O71" s="89">
        <v>5.0000000000000001E-3</v>
      </c>
      <c r="P71" s="89">
        <v>0.4</v>
      </c>
      <c r="Q71" s="89">
        <v>16</v>
      </c>
      <c r="R71" s="89">
        <v>11</v>
      </c>
      <c r="S71" s="89">
        <v>9</v>
      </c>
      <c r="T71" s="89">
        <v>3.78</v>
      </c>
      <c r="U71" s="5"/>
      <c r="V71" s="5"/>
      <c r="W71" s="5"/>
    </row>
    <row r="72" spans="1:349" ht="24.75" customHeight="1" x14ac:dyDescent="0.25">
      <c r="A72" s="10">
        <v>457</v>
      </c>
      <c r="B72" s="11" t="s">
        <v>101</v>
      </c>
      <c r="C72" s="2">
        <v>200</v>
      </c>
      <c r="D72" s="2">
        <v>0.68</v>
      </c>
      <c r="E72" s="2"/>
      <c r="F72" s="2">
        <v>23.05</v>
      </c>
      <c r="G72" s="60">
        <v>0</v>
      </c>
      <c r="H72" s="2"/>
      <c r="I72" s="2"/>
      <c r="J72" s="2">
        <v>0.05</v>
      </c>
      <c r="K72" s="2">
        <v>4.3499999999999996</v>
      </c>
      <c r="L72" s="88">
        <v>0.36</v>
      </c>
      <c r="M72" s="51">
        <v>0.01</v>
      </c>
      <c r="N72" s="51">
        <v>5</v>
      </c>
      <c r="O72" s="89"/>
      <c r="P72" s="89">
        <v>0.02</v>
      </c>
      <c r="Q72" s="89">
        <v>4.8600000000000003</v>
      </c>
      <c r="R72" s="89">
        <v>111</v>
      </c>
      <c r="S72" s="89">
        <v>1.36</v>
      </c>
      <c r="T72" s="89">
        <v>0.22</v>
      </c>
      <c r="U72" s="5"/>
      <c r="V72" s="5"/>
      <c r="W72" s="5"/>
    </row>
    <row r="73" spans="1:349" ht="24.75" customHeight="1" x14ac:dyDescent="0.25">
      <c r="A73" s="10" t="s">
        <v>51</v>
      </c>
      <c r="B73" s="11" t="s">
        <v>52</v>
      </c>
      <c r="C73" s="2">
        <v>28</v>
      </c>
      <c r="D73" s="2">
        <v>2.6</v>
      </c>
      <c r="E73" s="2">
        <v>0.2</v>
      </c>
      <c r="F73" s="2">
        <v>13.4</v>
      </c>
      <c r="G73" s="60">
        <v>74</v>
      </c>
      <c r="H73" s="2"/>
      <c r="I73" s="2"/>
      <c r="J73" s="2"/>
      <c r="K73" s="2"/>
      <c r="L73" s="88"/>
      <c r="M73" s="51">
        <v>0.01</v>
      </c>
      <c r="N73" s="51"/>
      <c r="O73" s="89"/>
      <c r="P73" s="89">
        <v>0.05</v>
      </c>
      <c r="Q73" s="89">
        <v>10</v>
      </c>
      <c r="R73" s="89">
        <v>32</v>
      </c>
      <c r="S73" s="89"/>
      <c r="T73" s="89">
        <v>0.25</v>
      </c>
      <c r="U73" s="5"/>
      <c r="V73" s="5"/>
      <c r="W73" s="5"/>
    </row>
    <row r="74" spans="1:349" ht="23.25" customHeight="1" x14ac:dyDescent="0.25">
      <c r="A74" s="10" t="s">
        <v>51</v>
      </c>
      <c r="B74" s="11" t="s">
        <v>53</v>
      </c>
      <c r="C74" s="2">
        <v>52.5</v>
      </c>
      <c r="D74" s="2">
        <v>4</v>
      </c>
      <c r="E74" s="2">
        <v>1</v>
      </c>
      <c r="F74" s="2">
        <v>20</v>
      </c>
      <c r="G74" s="60">
        <v>100</v>
      </c>
      <c r="H74" s="2">
        <v>0.18</v>
      </c>
      <c r="I74" s="2">
        <v>0.08</v>
      </c>
      <c r="J74" s="2"/>
      <c r="K74" s="2">
        <v>35</v>
      </c>
      <c r="L74" s="88">
        <v>3.9</v>
      </c>
      <c r="M74" s="51">
        <v>0.06</v>
      </c>
      <c r="N74" s="51"/>
      <c r="O74" s="89"/>
      <c r="P74" s="89">
        <v>0.05</v>
      </c>
      <c r="Q74" s="89">
        <v>10</v>
      </c>
      <c r="R74" s="89">
        <v>32</v>
      </c>
      <c r="S74" s="89"/>
      <c r="T74" s="89">
        <v>0.6</v>
      </c>
      <c r="U74" s="5"/>
      <c r="V74" s="5"/>
      <c r="W74" s="5"/>
    </row>
    <row r="75" spans="1:349" s="22" customFormat="1" ht="17.25" customHeight="1" x14ac:dyDescent="0.2">
      <c r="A75" s="146" t="s">
        <v>17</v>
      </c>
      <c r="B75" s="147"/>
      <c r="C75" s="147"/>
      <c r="D75" s="19">
        <f>D61+D62+D63+D65+D67+D69+D70+D71+D74+D68+D64+D73+D72</f>
        <v>39.65</v>
      </c>
      <c r="E75" s="19">
        <f t="shared" ref="E75:W75" si="3">E61+E62+E63+E65+E67+E69+E70+E71+E74+E68+E64+E73+E72</f>
        <v>45.780000000000008</v>
      </c>
      <c r="F75" s="19">
        <f t="shared" si="3"/>
        <v>168.50000000000003</v>
      </c>
      <c r="G75" s="19">
        <f t="shared" si="3"/>
        <v>1295.8</v>
      </c>
      <c r="H75" s="19">
        <f t="shared" si="3"/>
        <v>0.39</v>
      </c>
      <c r="I75" s="19">
        <f t="shared" si="3"/>
        <v>0.68</v>
      </c>
      <c r="J75" s="19">
        <f t="shared" si="3"/>
        <v>1.4000000000000001</v>
      </c>
      <c r="K75" s="19">
        <f t="shared" si="3"/>
        <v>316.94</v>
      </c>
      <c r="L75" s="19">
        <f t="shared" si="3"/>
        <v>8.02</v>
      </c>
      <c r="M75" s="19">
        <f t="shared" si="3"/>
        <v>0.40699999999999997</v>
      </c>
      <c r="N75" s="19">
        <f t="shared" si="3"/>
        <v>37.450000000000003</v>
      </c>
      <c r="O75" s="19">
        <f t="shared" si="3"/>
        <v>0.43500000000000005</v>
      </c>
      <c r="P75" s="19">
        <f t="shared" si="3"/>
        <v>9.1050000000000022</v>
      </c>
      <c r="Q75" s="19">
        <f t="shared" si="3"/>
        <v>576.08000000000004</v>
      </c>
      <c r="R75" s="19">
        <f t="shared" si="3"/>
        <v>834.8</v>
      </c>
      <c r="S75" s="19">
        <f t="shared" si="3"/>
        <v>126.27</v>
      </c>
      <c r="T75" s="19">
        <f t="shared" si="3"/>
        <v>9.2399999999999984</v>
      </c>
      <c r="U75" s="19">
        <f t="shared" si="3"/>
        <v>6.5000000000000002E-2</v>
      </c>
      <c r="V75" s="19">
        <f t="shared" si="3"/>
        <v>9.3099999999999987</v>
      </c>
      <c r="W75" s="19">
        <f t="shared" si="3"/>
        <v>0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  <c r="IW75" s="34"/>
      <c r="IX75" s="34"/>
      <c r="IY75" s="34"/>
      <c r="IZ75" s="34"/>
      <c r="JA75" s="34"/>
      <c r="JB75" s="34"/>
      <c r="JC75" s="34"/>
      <c r="JD75" s="34"/>
      <c r="JE75" s="34"/>
      <c r="JF75" s="34"/>
      <c r="JG75" s="34"/>
      <c r="JH75" s="34"/>
      <c r="JI75" s="34"/>
      <c r="JJ75" s="34"/>
      <c r="JK75" s="34"/>
      <c r="JL75" s="34"/>
      <c r="JM75" s="34"/>
      <c r="JN75" s="34"/>
      <c r="JO75" s="34"/>
      <c r="JP75" s="34"/>
      <c r="JQ75" s="34"/>
      <c r="JR75" s="34"/>
      <c r="JS75" s="34"/>
      <c r="JT75" s="34"/>
      <c r="JU75" s="34"/>
      <c r="JV75" s="34"/>
      <c r="JW75" s="34"/>
      <c r="JX75" s="34"/>
      <c r="JY75" s="34"/>
      <c r="JZ75" s="34"/>
      <c r="KA75" s="34"/>
      <c r="KB75" s="34"/>
      <c r="KC75" s="34"/>
      <c r="KD75" s="34"/>
      <c r="KE75" s="34"/>
      <c r="KF75" s="34"/>
      <c r="KG75" s="34"/>
      <c r="KH75" s="34"/>
      <c r="KI75" s="34"/>
      <c r="KJ75" s="34"/>
      <c r="KK75" s="34"/>
      <c r="KL75" s="34"/>
      <c r="KM75" s="34"/>
      <c r="KN75" s="34"/>
      <c r="KO75" s="34"/>
      <c r="KP75" s="34"/>
      <c r="KQ75" s="34"/>
      <c r="KR75" s="34"/>
      <c r="KS75" s="34"/>
      <c r="KT75" s="34"/>
      <c r="KU75" s="34"/>
      <c r="KV75" s="34"/>
      <c r="KW75" s="34"/>
      <c r="KX75" s="34"/>
      <c r="KY75" s="34"/>
      <c r="KZ75" s="34"/>
      <c r="LA75" s="34"/>
      <c r="LB75" s="34"/>
      <c r="LC75" s="34"/>
      <c r="LD75" s="34"/>
      <c r="LE75" s="34"/>
      <c r="LF75" s="34"/>
      <c r="LG75" s="34"/>
      <c r="LH75" s="34"/>
      <c r="LI75" s="34"/>
      <c r="LJ75" s="34"/>
      <c r="LK75" s="34"/>
      <c r="LL75" s="34"/>
      <c r="LM75" s="34"/>
      <c r="LN75" s="34"/>
      <c r="LO75" s="34"/>
      <c r="LP75" s="34"/>
      <c r="LQ75" s="34"/>
      <c r="LR75" s="34"/>
      <c r="LS75" s="34"/>
      <c r="LT75" s="34"/>
      <c r="LU75" s="34"/>
      <c r="LV75" s="34"/>
      <c r="LW75" s="34"/>
      <c r="LX75" s="34"/>
      <c r="LY75" s="34"/>
      <c r="LZ75" s="34"/>
      <c r="MA75" s="34"/>
      <c r="MB75" s="34"/>
      <c r="MC75" s="34"/>
      <c r="MD75" s="34"/>
      <c r="ME75" s="34"/>
      <c r="MF75" s="34"/>
      <c r="MG75" s="34"/>
      <c r="MH75" s="34"/>
      <c r="MI75" s="34"/>
      <c r="MJ75" s="34"/>
      <c r="MK75" s="34"/>
    </row>
    <row r="76" spans="1:349" s="16" customFormat="1" ht="13.5" customHeight="1" x14ac:dyDescent="0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9"/>
      <c r="W76" s="5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</row>
    <row r="77" spans="1:349" s="17" customFormat="1" ht="15" customHeight="1" x14ac:dyDescent="0.2">
      <c r="A77" s="143" t="s">
        <v>26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5"/>
      <c r="W77" s="177" t="s">
        <v>61</v>
      </c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  <c r="IW77" s="35"/>
      <c r="IX77" s="35"/>
      <c r="IY77" s="35"/>
      <c r="IZ77" s="35"/>
      <c r="JA77" s="35"/>
      <c r="JB77" s="35"/>
      <c r="JC77" s="35"/>
      <c r="JD77" s="35"/>
      <c r="JE77" s="35"/>
      <c r="JF77" s="35"/>
      <c r="JG77" s="35"/>
      <c r="JH77" s="35"/>
      <c r="JI77" s="35"/>
      <c r="JJ77" s="35"/>
      <c r="JK77" s="35"/>
      <c r="JL77" s="35"/>
      <c r="JM77" s="35"/>
      <c r="JN77" s="35"/>
      <c r="JO77" s="35"/>
      <c r="JP77" s="35"/>
      <c r="JQ77" s="35"/>
      <c r="JR77" s="35"/>
      <c r="JS77" s="35"/>
      <c r="JT77" s="35"/>
      <c r="JU77" s="35"/>
      <c r="JV77" s="35"/>
      <c r="JW77" s="35"/>
      <c r="JX77" s="35"/>
      <c r="JY77" s="35"/>
      <c r="JZ77" s="35"/>
      <c r="KA77" s="35"/>
      <c r="KB77" s="35"/>
      <c r="KC77" s="35"/>
      <c r="KD77" s="35"/>
      <c r="KE77" s="35"/>
      <c r="KF77" s="35"/>
      <c r="KG77" s="35"/>
      <c r="KH77" s="35"/>
      <c r="KI77" s="35"/>
      <c r="KJ77" s="35"/>
      <c r="KK77" s="35"/>
      <c r="KL77" s="35"/>
      <c r="KM77" s="35"/>
      <c r="KN77" s="35"/>
      <c r="KO77" s="35"/>
      <c r="KP77" s="35"/>
      <c r="KQ77" s="35"/>
      <c r="KR77" s="35"/>
      <c r="KS77" s="35"/>
      <c r="KT77" s="35"/>
      <c r="KU77" s="35"/>
      <c r="KV77" s="35"/>
      <c r="KW77" s="35"/>
      <c r="KX77" s="35"/>
      <c r="KY77" s="35"/>
      <c r="KZ77" s="35"/>
      <c r="LA77" s="35"/>
      <c r="LB77" s="35"/>
      <c r="LC77" s="35"/>
      <c r="LD77" s="35"/>
      <c r="LE77" s="35"/>
      <c r="LF77" s="35"/>
      <c r="LG77" s="35"/>
      <c r="LH77" s="35"/>
      <c r="LI77" s="35"/>
      <c r="LJ77" s="35"/>
      <c r="LK77" s="35"/>
      <c r="LL77" s="35"/>
      <c r="LM77" s="35"/>
      <c r="LN77" s="35"/>
      <c r="LO77" s="35"/>
      <c r="LP77" s="35"/>
      <c r="LQ77" s="35"/>
      <c r="LR77" s="35"/>
      <c r="LS77" s="35"/>
      <c r="LT77" s="35"/>
      <c r="LU77" s="35"/>
      <c r="LV77" s="35"/>
      <c r="LW77" s="35"/>
      <c r="LX77" s="35"/>
      <c r="LY77" s="35"/>
      <c r="LZ77" s="35"/>
      <c r="MA77" s="35"/>
      <c r="MB77" s="35"/>
      <c r="MC77" s="35"/>
      <c r="MD77" s="35"/>
      <c r="ME77" s="35"/>
      <c r="MF77" s="35"/>
      <c r="MG77" s="35"/>
      <c r="MH77" s="35"/>
      <c r="MI77" s="35"/>
      <c r="MJ77" s="35"/>
      <c r="MK77" s="35"/>
    </row>
    <row r="78" spans="1:349" s="8" customFormat="1" ht="29.25" customHeight="1" x14ac:dyDescent="0.2">
      <c r="A78" s="150" t="s">
        <v>1</v>
      </c>
      <c r="B78" s="150" t="s">
        <v>2</v>
      </c>
      <c r="C78" s="150" t="s">
        <v>3</v>
      </c>
      <c r="D78" s="150" t="s">
        <v>5</v>
      </c>
      <c r="E78" s="150"/>
      <c r="F78" s="150"/>
      <c r="G78" s="149" t="s">
        <v>27</v>
      </c>
      <c r="H78" s="155" t="s">
        <v>8</v>
      </c>
      <c r="I78" s="155"/>
      <c r="J78" s="155"/>
      <c r="K78" s="155" t="s">
        <v>12</v>
      </c>
      <c r="L78" s="153"/>
      <c r="M78" s="140" t="s">
        <v>37</v>
      </c>
      <c r="N78" s="141"/>
      <c r="O78" s="141"/>
      <c r="P78" s="142"/>
      <c r="Q78" s="140" t="s">
        <v>38</v>
      </c>
      <c r="R78" s="141"/>
      <c r="S78" s="141"/>
      <c r="T78" s="141"/>
      <c r="U78" s="141"/>
      <c r="V78" s="142"/>
      <c r="W78" s="178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  <c r="IW78" s="35"/>
      <c r="IX78" s="35"/>
      <c r="IY78" s="35"/>
      <c r="IZ78" s="35"/>
      <c r="JA78" s="35"/>
      <c r="JB78" s="35"/>
      <c r="JC78" s="35"/>
      <c r="JD78" s="35"/>
      <c r="JE78" s="35"/>
      <c r="JF78" s="35"/>
      <c r="JG78" s="35"/>
      <c r="JH78" s="35"/>
      <c r="JI78" s="35"/>
      <c r="JJ78" s="35"/>
      <c r="JK78" s="35"/>
      <c r="JL78" s="35"/>
      <c r="JM78" s="35"/>
      <c r="JN78" s="35"/>
      <c r="JO78" s="35"/>
      <c r="JP78" s="35"/>
      <c r="JQ78" s="35"/>
      <c r="JR78" s="35"/>
      <c r="JS78" s="35"/>
      <c r="JT78" s="35"/>
      <c r="JU78" s="35"/>
      <c r="JV78" s="35"/>
      <c r="JW78" s="35"/>
      <c r="JX78" s="35"/>
      <c r="JY78" s="35"/>
      <c r="JZ78" s="35"/>
      <c r="KA78" s="35"/>
      <c r="KB78" s="35"/>
      <c r="KC78" s="35"/>
      <c r="KD78" s="35"/>
      <c r="KE78" s="35"/>
      <c r="KF78" s="35"/>
      <c r="KG78" s="35"/>
      <c r="KH78" s="35"/>
      <c r="KI78" s="35"/>
      <c r="KJ78" s="35"/>
      <c r="KK78" s="35"/>
      <c r="KL78" s="35"/>
      <c r="KM78" s="35"/>
      <c r="KN78" s="35"/>
      <c r="KO78" s="35"/>
      <c r="KP78" s="35"/>
      <c r="KQ78" s="35"/>
      <c r="KR78" s="35"/>
      <c r="KS78" s="35"/>
      <c r="KT78" s="35"/>
      <c r="KU78" s="35"/>
      <c r="KV78" s="35"/>
      <c r="KW78" s="35"/>
      <c r="KX78" s="35"/>
      <c r="KY78" s="35"/>
      <c r="KZ78" s="35"/>
      <c r="LA78" s="35"/>
      <c r="LB78" s="35"/>
      <c r="LC78" s="35"/>
      <c r="LD78" s="35"/>
      <c r="LE78" s="35"/>
      <c r="LF78" s="35"/>
      <c r="LG78" s="35"/>
      <c r="LH78" s="35"/>
      <c r="LI78" s="35"/>
      <c r="LJ78" s="35"/>
      <c r="LK78" s="35"/>
      <c r="LL78" s="35"/>
      <c r="LM78" s="35"/>
      <c r="LN78" s="35"/>
      <c r="LO78" s="35"/>
      <c r="LP78" s="35"/>
      <c r="LQ78" s="35"/>
      <c r="LR78" s="35"/>
      <c r="LS78" s="35"/>
      <c r="LT78" s="35"/>
      <c r="LU78" s="35"/>
      <c r="LV78" s="35"/>
      <c r="LW78" s="35"/>
      <c r="LX78" s="35"/>
      <c r="LY78" s="35"/>
      <c r="LZ78" s="35"/>
      <c r="MA78" s="35"/>
      <c r="MB78" s="35"/>
      <c r="MC78" s="35"/>
      <c r="MD78" s="35"/>
      <c r="ME78" s="35"/>
      <c r="MF78" s="35"/>
      <c r="MG78" s="35"/>
      <c r="MH78" s="35"/>
      <c r="MI78" s="35"/>
      <c r="MJ78" s="35"/>
      <c r="MK78" s="35"/>
    </row>
    <row r="79" spans="1:349" s="8" customFormat="1" ht="18" customHeight="1" x14ac:dyDescent="0.25">
      <c r="A79" s="150"/>
      <c r="B79" s="150"/>
      <c r="C79" s="150"/>
      <c r="D79" s="33" t="s">
        <v>4</v>
      </c>
      <c r="E79" s="33" t="s">
        <v>6</v>
      </c>
      <c r="F79" s="79" t="s">
        <v>7</v>
      </c>
      <c r="G79" s="149"/>
      <c r="H79" s="82" t="s">
        <v>9</v>
      </c>
      <c r="I79" s="82" t="s">
        <v>10</v>
      </c>
      <c r="J79" s="82" t="s">
        <v>11</v>
      </c>
      <c r="K79" s="82" t="s">
        <v>13</v>
      </c>
      <c r="L79" s="81" t="s">
        <v>14</v>
      </c>
      <c r="M79" s="50" t="s">
        <v>9</v>
      </c>
      <c r="N79" s="50" t="s">
        <v>11</v>
      </c>
      <c r="O79" s="50" t="s">
        <v>39</v>
      </c>
      <c r="P79" s="50" t="s">
        <v>40</v>
      </c>
      <c r="Q79" s="50" t="s">
        <v>13</v>
      </c>
      <c r="R79" s="50" t="s">
        <v>41</v>
      </c>
      <c r="S79" s="50" t="s">
        <v>42</v>
      </c>
      <c r="T79" s="50" t="s">
        <v>14</v>
      </c>
      <c r="U79" s="5" t="s">
        <v>59</v>
      </c>
      <c r="V79" s="5" t="s">
        <v>60</v>
      </c>
      <c r="W79" s="179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  <c r="IW79" s="35"/>
      <c r="IX79" s="35"/>
      <c r="IY79" s="35"/>
      <c r="IZ79" s="35"/>
      <c r="JA79" s="35"/>
      <c r="JB79" s="35"/>
      <c r="JC79" s="35"/>
      <c r="JD79" s="35"/>
      <c r="JE79" s="35"/>
      <c r="JF79" s="35"/>
      <c r="JG79" s="35"/>
      <c r="JH79" s="35"/>
      <c r="JI79" s="35"/>
      <c r="JJ79" s="35"/>
      <c r="JK79" s="35"/>
      <c r="JL79" s="35"/>
      <c r="JM79" s="35"/>
      <c r="JN79" s="35"/>
      <c r="JO79" s="35"/>
      <c r="JP79" s="35"/>
      <c r="JQ79" s="35"/>
      <c r="JR79" s="35"/>
      <c r="JS79" s="35"/>
      <c r="JT79" s="35"/>
      <c r="JU79" s="35"/>
      <c r="JV79" s="35"/>
      <c r="JW79" s="35"/>
      <c r="JX79" s="35"/>
      <c r="JY79" s="35"/>
      <c r="JZ79" s="35"/>
      <c r="KA79" s="35"/>
      <c r="KB79" s="35"/>
      <c r="KC79" s="35"/>
      <c r="KD79" s="35"/>
      <c r="KE79" s="35"/>
      <c r="KF79" s="35"/>
      <c r="KG79" s="35"/>
      <c r="KH79" s="35"/>
      <c r="KI79" s="35"/>
      <c r="KJ79" s="35"/>
      <c r="KK79" s="35"/>
      <c r="KL79" s="35"/>
      <c r="KM79" s="35"/>
      <c r="KN79" s="35"/>
      <c r="KO79" s="35"/>
      <c r="KP79" s="35"/>
      <c r="KQ79" s="35"/>
      <c r="KR79" s="35"/>
      <c r="KS79" s="35"/>
      <c r="KT79" s="35"/>
      <c r="KU79" s="35"/>
      <c r="KV79" s="35"/>
      <c r="KW79" s="35"/>
      <c r="KX79" s="35"/>
      <c r="KY79" s="35"/>
      <c r="KZ79" s="35"/>
      <c r="LA79" s="35"/>
      <c r="LB79" s="35"/>
      <c r="LC79" s="35"/>
      <c r="LD79" s="35"/>
      <c r="LE79" s="35"/>
      <c r="LF79" s="35"/>
      <c r="LG79" s="35"/>
      <c r="LH79" s="35"/>
      <c r="LI79" s="35"/>
      <c r="LJ79" s="35"/>
      <c r="LK79" s="35"/>
      <c r="LL79" s="35"/>
      <c r="LM79" s="35"/>
      <c r="LN79" s="35"/>
      <c r="LO79" s="35"/>
      <c r="LP79" s="35"/>
      <c r="LQ79" s="35"/>
      <c r="LR79" s="35"/>
      <c r="LS79" s="35"/>
      <c r="LT79" s="35"/>
      <c r="LU79" s="35"/>
      <c r="LV79" s="35"/>
      <c r="LW79" s="35"/>
      <c r="LX79" s="35"/>
      <c r="LY79" s="35"/>
      <c r="LZ79" s="35"/>
      <c r="MA79" s="35"/>
      <c r="MB79" s="35"/>
      <c r="MC79" s="35"/>
      <c r="MD79" s="35"/>
      <c r="ME79" s="35"/>
      <c r="MF79" s="35"/>
      <c r="MG79" s="35"/>
      <c r="MH79" s="35"/>
      <c r="MI79" s="35"/>
      <c r="MJ79" s="35"/>
      <c r="MK79" s="35"/>
    </row>
    <row r="80" spans="1:349" ht="15" customHeight="1" x14ac:dyDescent="0.25">
      <c r="A80" s="143" t="s">
        <v>15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5"/>
      <c r="W80" s="5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</row>
    <row r="81" spans="1:349" ht="33" customHeight="1" x14ac:dyDescent="0.25">
      <c r="A81" s="10">
        <v>202</v>
      </c>
      <c r="B81" s="11" t="s">
        <v>29</v>
      </c>
      <c r="C81" s="2">
        <v>180</v>
      </c>
      <c r="D81" s="2">
        <v>1.4</v>
      </c>
      <c r="E81" s="2">
        <v>4.7</v>
      </c>
      <c r="F81" s="2">
        <v>14.8</v>
      </c>
      <c r="G81" s="60">
        <v>201.9</v>
      </c>
      <c r="H81" s="69">
        <v>0.1</v>
      </c>
      <c r="I81" s="69">
        <v>0.68</v>
      </c>
      <c r="J81" s="69"/>
      <c r="K81" s="69">
        <v>161.80000000000001</v>
      </c>
      <c r="L81" s="70">
        <v>3.2</v>
      </c>
      <c r="M81" s="51">
        <v>0.04</v>
      </c>
      <c r="N81" s="51">
        <v>1.49</v>
      </c>
      <c r="O81" s="51">
        <v>2.0000000000000002E-5</v>
      </c>
      <c r="P81" s="51">
        <v>0.3</v>
      </c>
      <c r="Q81" s="51">
        <v>82</v>
      </c>
      <c r="R81" s="51">
        <v>115.87</v>
      </c>
      <c r="S81" s="51">
        <v>17.489999999999998</v>
      </c>
      <c r="T81" s="51">
        <v>1.28</v>
      </c>
      <c r="U81" s="5">
        <v>2.5000000000000001E-2</v>
      </c>
      <c r="V81" s="5">
        <v>2.5</v>
      </c>
      <c r="W81" s="5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</row>
    <row r="82" spans="1:349" ht="20.25" customHeight="1" x14ac:dyDescent="0.25">
      <c r="A82" s="10">
        <v>63</v>
      </c>
      <c r="B82" s="11" t="s">
        <v>55</v>
      </c>
      <c r="C82" s="3" t="s">
        <v>72</v>
      </c>
      <c r="D82" s="2">
        <v>3.75</v>
      </c>
      <c r="E82" s="2">
        <v>1.45</v>
      </c>
      <c r="F82" s="60">
        <v>11.25</v>
      </c>
      <c r="G82" s="60">
        <v>182.9</v>
      </c>
      <c r="H82" s="69">
        <v>0.06</v>
      </c>
      <c r="I82" s="69">
        <v>0.03</v>
      </c>
      <c r="J82" s="69"/>
      <c r="K82" s="69">
        <v>11.2</v>
      </c>
      <c r="L82" s="70">
        <v>0.56999999999999995</v>
      </c>
      <c r="M82" s="51">
        <v>0.01</v>
      </c>
      <c r="N82" s="51"/>
      <c r="O82" s="51"/>
      <c r="P82" s="51">
        <v>7.0000000000000007E-2</v>
      </c>
      <c r="Q82" s="51">
        <v>15</v>
      </c>
      <c r="R82" s="51"/>
      <c r="S82" s="51"/>
      <c r="T82" s="51">
        <v>1</v>
      </c>
      <c r="U82" s="5"/>
      <c r="V82" s="5"/>
      <c r="W82" s="5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</row>
    <row r="83" spans="1:349" ht="20.25" customHeight="1" x14ac:dyDescent="0.25">
      <c r="A83" s="53" t="s">
        <v>51</v>
      </c>
      <c r="B83" s="46" t="s">
        <v>64</v>
      </c>
      <c r="C83" s="60">
        <v>90</v>
      </c>
      <c r="D83" s="60">
        <v>5</v>
      </c>
      <c r="E83" s="60">
        <v>3.2</v>
      </c>
      <c r="F83" s="60">
        <v>3.5</v>
      </c>
      <c r="G83" s="60">
        <v>68</v>
      </c>
      <c r="H83" s="60"/>
      <c r="I83" s="60"/>
      <c r="J83" s="60"/>
      <c r="K83" s="60"/>
      <c r="L83" s="90"/>
      <c r="M83" s="51">
        <v>0.04</v>
      </c>
      <c r="N83" s="51">
        <v>0.6</v>
      </c>
      <c r="O83" s="51">
        <v>0.02</v>
      </c>
      <c r="P83" s="51">
        <v>1.4999999999999999E-2</v>
      </c>
      <c r="Q83" s="51">
        <v>122</v>
      </c>
      <c r="R83" s="51">
        <v>96</v>
      </c>
      <c r="S83" s="51">
        <v>15</v>
      </c>
      <c r="T83" s="51">
        <v>0.1</v>
      </c>
      <c r="U83" s="99"/>
      <c r="V83" s="99"/>
      <c r="W83" s="99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</row>
    <row r="84" spans="1:349" ht="17.25" customHeight="1" x14ac:dyDescent="0.25">
      <c r="A84" s="10">
        <v>457</v>
      </c>
      <c r="B84" s="11" t="s">
        <v>101</v>
      </c>
      <c r="C84" s="2">
        <v>200</v>
      </c>
      <c r="D84" s="2">
        <v>0.68</v>
      </c>
      <c r="E84" s="2"/>
      <c r="F84" s="2">
        <v>23.05</v>
      </c>
      <c r="G84" s="60">
        <v>0</v>
      </c>
      <c r="H84" s="69">
        <v>0.03</v>
      </c>
      <c r="I84" s="69">
        <v>7.0000000000000007E-2</v>
      </c>
      <c r="J84" s="69">
        <v>1</v>
      </c>
      <c r="K84" s="69">
        <v>113.8</v>
      </c>
      <c r="L84" s="70">
        <v>0.14000000000000001</v>
      </c>
      <c r="M84" s="51">
        <v>0.02</v>
      </c>
      <c r="N84" s="51">
        <v>3.2</v>
      </c>
      <c r="O84" s="51"/>
      <c r="P84" s="51">
        <v>0.03</v>
      </c>
      <c r="Q84" s="51">
        <v>75</v>
      </c>
      <c r="R84" s="51">
        <v>332</v>
      </c>
      <c r="S84" s="51"/>
      <c r="T84" s="51">
        <v>0.72</v>
      </c>
      <c r="U84" s="5"/>
      <c r="V84" s="5"/>
      <c r="W84" s="5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</row>
    <row r="85" spans="1:349" ht="15" customHeight="1" x14ac:dyDescent="0.25">
      <c r="A85" s="143" t="s">
        <v>16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5"/>
      <c r="W85" s="5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</row>
    <row r="86" spans="1:349" ht="30.75" customHeight="1" x14ac:dyDescent="0.25">
      <c r="A86" s="95">
        <v>2</v>
      </c>
      <c r="B86" s="134" t="s">
        <v>88</v>
      </c>
      <c r="C86" s="95">
        <v>60</v>
      </c>
      <c r="D86" s="95">
        <v>4.5</v>
      </c>
      <c r="E86" s="95">
        <v>7.3</v>
      </c>
      <c r="F86" s="95">
        <v>6.3</v>
      </c>
      <c r="G86" s="95">
        <v>120</v>
      </c>
      <c r="H86" s="10"/>
      <c r="I86" s="10"/>
      <c r="J86" s="10"/>
      <c r="K86" s="10"/>
      <c r="L86" s="96"/>
      <c r="M86" s="51">
        <v>0.03</v>
      </c>
      <c r="N86" s="51">
        <v>0.03</v>
      </c>
      <c r="O86" s="89">
        <v>0.03</v>
      </c>
      <c r="P86" s="89">
        <v>0.1</v>
      </c>
      <c r="Q86" s="89">
        <v>36.590000000000003</v>
      </c>
      <c r="R86" s="89">
        <v>54</v>
      </c>
      <c r="S86" s="89">
        <v>66.63</v>
      </c>
      <c r="T86" s="89">
        <v>5.3999999999999999E-2</v>
      </c>
      <c r="U86" s="5">
        <v>1E-3</v>
      </c>
      <c r="V86" s="5"/>
      <c r="W86" s="5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</row>
    <row r="87" spans="1:349" ht="34.5" customHeight="1" x14ac:dyDescent="0.25">
      <c r="A87" s="10">
        <v>110</v>
      </c>
      <c r="B87" s="11" t="s">
        <v>89</v>
      </c>
      <c r="C87" s="2">
        <v>250</v>
      </c>
      <c r="D87" s="2">
        <v>2.8</v>
      </c>
      <c r="E87" s="2">
        <v>7.1</v>
      </c>
      <c r="F87" s="2">
        <v>11.5</v>
      </c>
      <c r="G87" s="60">
        <v>132</v>
      </c>
      <c r="H87" s="2"/>
      <c r="I87" s="2"/>
      <c r="J87" s="2"/>
      <c r="K87" s="2"/>
      <c r="L87" s="88"/>
      <c r="M87" s="51">
        <v>7.0000000000000007E-2</v>
      </c>
      <c r="N87" s="51">
        <v>5.86</v>
      </c>
      <c r="O87" s="89"/>
      <c r="P87" s="89">
        <v>0.05</v>
      </c>
      <c r="Q87" s="89">
        <v>121.04</v>
      </c>
      <c r="R87" s="89">
        <v>80</v>
      </c>
      <c r="S87" s="89">
        <v>17.170000000000002</v>
      </c>
      <c r="T87" s="89">
        <v>0.56999999999999995</v>
      </c>
      <c r="U87" s="5">
        <v>1.0999999999999999E-2</v>
      </c>
      <c r="V87" s="5"/>
      <c r="W87" s="5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  <c r="LN87" s="6"/>
      <c r="LO87" s="6"/>
      <c r="LP87" s="6"/>
      <c r="LQ87" s="6"/>
      <c r="LR87" s="6"/>
      <c r="LS87" s="6"/>
      <c r="LT87" s="6"/>
      <c r="LU87" s="6"/>
      <c r="LV87" s="6"/>
      <c r="LW87" s="6"/>
      <c r="LX87" s="6"/>
      <c r="LY87" s="6"/>
      <c r="LZ87" s="6"/>
      <c r="MA87" s="6"/>
      <c r="MB87" s="6"/>
      <c r="MC87" s="6"/>
      <c r="MD87" s="6"/>
      <c r="ME87" s="6"/>
      <c r="MF87" s="6"/>
      <c r="MG87" s="6"/>
      <c r="MH87" s="6"/>
      <c r="MI87" s="6"/>
      <c r="MJ87" s="6"/>
      <c r="MK87" s="6"/>
    </row>
    <row r="88" spans="1:349" ht="24" customHeight="1" x14ac:dyDescent="0.25">
      <c r="A88" s="4">
        <v>256</v>
      </c>
      <c r="B88" s="13" t="s">
        <v>31</v>
      </c>
      <c r="C88" s="4">
        <v>180</v>
      </c>
      <c r="D88" s="4">
        <v>7.38</v>
      </c>
      <c r="E88" s="4">
        <v>8.4</v>
      </c>
      <c r="F88" s="4">
        <v>45.2</v>
      </c>
      <c r="G88" s="61">
        <v>294</v>
      </c>
      <c r="H88" s="4">
        <v>2.94</v>
      </c>
      <c r="I88" s="4">
        <v>0.05</v>
      </c>
      <c r="J88" s="4"/>
      <c r="K88" s="4">
        <v>17</v>
      </c>
      <c r="L88" s="102">
        <v>1.42</v>
      </c>
      <c r="M88" s="51"/>
      <c r="N88" s="51"/>
      <c r="O88" s="89"/>
      <c r="P88" s="89"/>
      <c r="Q88" s="89"/>
      <c r="R88" s="89">
        <v>46</v>
      </c>
      <c r="S88" s="89"/>
      <c r="T88" s="89"/>
      <c r="U88" s="5">
        <v>1.2999999999999999E-2</v>
      </c>
      <c r="V88" s="5"/>
      <c r="W88" s="5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</row>
    <row r="89" spans="1:349" ht="21" customHeight="1" x14ac:dyDescent="0.25">
      <c r="A89" s="10">
        <v>339</v>
      </c>
      <c r="B89" s="11" t="s">
        <v>67</v>
      </c>
      <c r="C89" s="2">
        <v>100</v>
      </c>
      <c r="D89" s="2">
        <v>6</v>
      </c>
      <c r="E89" s="2">
        <v>3.9</v>
      </c>
      <c r="F89" s="2"/>
      <c r="G89" s="60">
        <v>159</v>
      </c>
      <c r="H89" s="2">
        <v>0.06</v>
      </c>
      <c r="I89" s="2">
        <v>0.12</v>
      </c>
      <c r="J89" s="2"/>
      <c r="K89" s="2">
        <v>15.12</v>
      </c>
      <c r="L89" s="88">
        <v>2.06</v>
      </c>
      <c r="M89" s="51">
        <v>0.05</v>
      </c>
      <c r="N89" s="51"/>
      <c r="O89" s="89"/>
      <c r="P89" s="89"/>
      <c r="Q89" s="89">
        <v>7.82</v>
      </c>
      <c r="R89" s="89">
        <v>39</v>
      </c>
      <c r="S89" s="89"/>
      <c r="T89" s="89">
        <v>1.48</v>
      </c>
      <c r="U89" s="5"/>
      <c r="V89" s="5"/>
      <c r="W89" s="5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</row>
    <row r="90" spans="1:349" ht="26.25" customHeight="1" x14ac:dyDescent="0.25">
      <c r="A90" s="10">
        <v>457</v>
      </c>
      <c r="B90" s="11" t="s">
        <v>101</v>
      </c>
      <c r="C90" s="2">
        <v>200</v>
      </c>
      <c r="D90" s="2">
        <v>0.68</v>
      </c>
      <c r="E90" s="2"/>
      <c r="F90" s="2">
        <v>23.05</v>
      </c>
      <c r="G90" s="60">
        <v>0</v>
      </c>
      <c r="H90" s="2"/>
      <c r="I90" s="2"/>
      <c r="J90" s="2"/>
      <c r="K90" s="2"/>
      <c r="L90" s="88"/>
      <c r="M90" s="51">
        <v>0.01</v>
      </c>
      <c r="N90" s="51">
        <v>5</v>
      </c>
      <c r="O90" s="89"/>
      <c r="P90" s="89">
        <v>0.02</v>
      </c>
      <c r="Q90" s="89">
        <v>56.37</v>
      </c>
      <c r="R90" s="89">
        <v>40</v>
      </c>
      <c r="S90" s="89"/>
      <c r="T90" s="89">
        <v>0.34</v>
      </c>
      <c r="U90" s="5"/>
      <c r="V90" s="5"/>
      <c r="W90" s="5">
        <v>20</v>
      </c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</row>
    <row r="91" spans="1:349" ht="26.25" customHeight="1" x14ac:dyDescent="0.25">
      <c r="A91" s="10" t="s">
        <v>51</v>
      </c>
      <c r="B91" s="11" t="s">
        <v>52</v>
      </c>
      <c r="C91" s="2">
        <v>28</v>
      </c>
      <c r="D91" s="2">
        <v>2.6</v>
      </c>
      <c r="E91" s="2">
        <v>0.2</v>
      </c>
      <c r="F91" s="2">
        <v>13.4</v>
      </c>
      <c r="G91" s="60">
        <v>74</v>
      </c>
      <c r="H91" s="2"/>
      <c r="I91" s="2"/>
      <c r="J91" s="2"/>
      <c r="K91" s="2"/>
      <c r="L91" s="88"/>
      <c r="M91" s="51">
        <v>0.01</v>
      </c>
      <c r="N91" s="51"/>
      <c r="O91" s="89"/>
      <c r="P91" s="89">
        <v>0.05</v>
      </c>
      <c r="Q91" s="89">
        <v>10</v>
      </c>
      <c r="R91" s="89">
        <v>32</v>
      </c>
      <c r="S91" s="89"/>
      <c r="T91" s="89">
        <v>0.25</v>
      </c>
      <c r="U91" s="5"/>
      <c r="V91" s="5"/>
      <c r="W91" s="5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  <c r="LN91" s="6"/>
      <c r="LO91" s="6"/>
      <c r="LP91" s="6"/>
      <c r="LQ91" s="6"/>
      <c r="LR91" s="6"/>
      <c r="LS91" s="6"/>
      <c r="LT91" s="6"/>
      <c r="LU91" s="6"/>
      <c r="LV91" s="6"/>
      <c r="LW91" s="6"/>
      <c r="LX91" s="6"/>
      <c r="LY91" s="6"/>
      <c r="LZ91" s="6"/>
      <c r="MA91" s="6"/>
      <c r="MB91" s="6"/>
      <c r="MC91" s="6"/>
      <c r="MD91" s="6"/>
      <c r="ME91" s="6"/>
      <c r="MF91" s="6"/>
      <c r="MG91" s="6"/>
      <c r="MH91" s="6"/>
      <c r="MI91" s="6"/>
      <c r="MJ91" s="6"/>
      <c r="MK91" s="6"/>
    </row>
    <row r="92" spans="1:349" ht="19.5" customHeight="1" x14ac:dyDescent="0.25">
      <c r="A92" s="10" t="s">
        <v>51</v>
      </c>
      <c r="B92" s="11" t="s">
        <v>53</v>
      </c>
      <c r="C92" s="2">
        <v>52.5</v>
      </c>
      <c r="D92" s="2">
        <v>4</v>
      </c>
      <c r="E92" s="2">
        <v>1</v>
      </c>
      <c r="F92" s="2">
        <v>20</v>
      </c>
      <c r="G92" s="60">
        <v>100</v>
      </c>
      <c r="H92" s="2">
        <v>0.18</v>
      </c>
      <c r="I92" s="2">
        <v>0.08</v>
      </c>
      <c r="J92" s="2"/>
      <c r="K92" s="2">
        <v>35</v>
      </c>
      <c r="L92" s="88">
        <v>3.9</v>
      </c>
      <c r="M92" s="51">
        <v>0.06</v>
      </c>
      <c r="N92" s="51"/>
      <c r="O92" s="89"/>
      <c r="P92" s="89">
        <v>0.05</v>
      </c>
      <c r="Q92" s="89">
        <v>10</v>
      </c>
      <c r="R92" s="89">
        <v>32</v>
      </c>
      <c r="S92" s="89"/>
      <c r="T92" s="89">
        <v>0.6</v>
      </c>
      <c r="U92" s="5"/>
      <c r="V92" s="5"/>
      <c r="W92" s="5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  <c r="KQ92" s="6"/>
      <c r="KR92" s="6"/>
      <c r="KS92" s="6"/>
      <c r="KT92" s="6"/>
      <c r="KU92" s="6"/>
      <c r="KV92" s="6"/>
      <c r="KW92" s="6"/>
      <c r="KX92" s="6"/>
      <c r="KY92" s="6"/>
      <c r="KZ92" s="6"/>
      <c r="LA92" s="6"/>
      <c r="LB92" s="6"/>
      <c r="LC92" s="6"/>
      <c r="LD92" s="6"/>
      <c r="LE92" s="6"/>
      <c r="LF92" s="6"/>
      <c r="LG92" s="6"/>
      <c r="LH92" s="6"/>
      <c r="LI92" s="6"/>
      <c r="LJ92" s="6"/>
      <c r="LK92" s="6"/>
      <c r="LL92" s="6"/>
      <c r="LM92" s="6"/>
      <c r="LN92" s="6"/>
      <c r="LO92" s="6"/>
      <c r="LP92" s="6"/>
      <c r="LQ92" s="6"/>
      <c r="LR92" s="6"/>
      <c r="LS92" s="6"/>
      <c r="LT92" s="6"/>
      <c r="LU92" s="6"/>
      <c r="LV92" s="6"/>
      <c r="LW92" s="6"/>
      <c r="LX92" s="6"/>
      <c r="LY92" s="6"/>
      <c r="LZ92" s="6"/>
      <c r="MA92" s="6"/>
      <c r="MB92" s="6"/>
      <c r="MC92" s="6"/>
      <c r="MD92" s="6"/>
      <c r="ME92" s="6"/>
      <c r="MF92" s="6"/>
      <c r="MG92" s="6"/>
      <c r="MH92" s="6"/>
      <c r="MI92" s="6"/>
      <c r="MJ92" s="6"/>
      <c r="MK92" s="6"/>
    </row>
    <row r="93" spans="1:349" s="24" customFormat="1" ht="22.5" customHeight="1" x14ac:dyDescent="0.2">
      <c r="A93" s="146" t="s">
        <v>17</v>
      </c>
      <c r="B93" s="147"/>
      <c r="C93" s="147"/>
      <c r="D93" s="23">
        <f>D92+D90+D89+D88+D87+D84+D82+D81+D86+D83+D91</f>
        <v>38.79</v>
      </c>
      <c r="E93" s="23">
        <f t="shared" ref="E93:W93" si="4">E92+E90+E89+E88+E87+E84+E82+E81+E86+E83+E91</f>
        <v>37.25</v>
      </c>
      <c r="F93" s="23">
        <f t="shared" si="4"/>
        <v>172.05000000000004</v>
      </c>
      <c r="G93" s="23">
        <f t="shared" si="4"/>
        <v>1331.8</v>
      </c>
      <c r="H93" s="23">
        <f t="shared" si="4"/>
        <v>3.3699999999999997</v>
      </c>
      <c r="I93" s="23">
        <f t="shared" si="4"/>
        <v>1.03</v>
      </c>
      <c r="J93" s="23">
        <f t="shared" si="4"/>
        <v>1</v>
      </c>
      <c r="K93" s="23">
        <f t="shared" si="4"/>
        <v>353.92</v>
      </c>
      <c r="L93" s="23">
        <f t="shared" si="4"/>
        <v>11.29</v>
      </c>
      <c r="M93" s="23">
        <f t="shared" si="4"/>
        <v>0.34</v>
      </c>
      <c r="N93" s="23">
        <f t="shared" si="4"/>
        <v>16.18</v>
      </c>
      <c r="O93" s="23">
        <f t="shared" si="4"/>
        <v>5.0019999999999995E-2</v>
      </c>
      <c r="P93" s="23">
        <f t="shared" si="4"/>
        <v>0.68500000000000005</v>
      </c>
      <c r="Q93" s="23">
        <f t="shared" si="4"/>
        <v>535.82000000000005</v>
      </c>
      <c r="R93" s="23">
        <f t="shared" si="4"/>
        <v>866.87</v>
      </c>
      <c r="S93" s="23">
        <f t="shared" si="4"/>
        <v>116.28999999999999</v>
      </c>
      <c r="T93" s="23">
        <f t="shared" si="4"/>
        <v>6.3940000000000001</v>
      </c>
      <c r="U93" s="23">
        <f t="shared" si="4"/>
        <v>0.05</v>
      </c>
      <c r="V93" s="23">
        <f t="shared" si="4"/>
        <v>2.5</v>
      </c>
      <c r="W93" s="23">
        <f t="shared" si="4"/>
        <v>20</v>
      </c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  <c r="IW93" s="200"/>
      <c r="IX93" s="200"/>
      <c r="IY93" s="200"/>
      <c r="IZ93" s="200"/>
      <c r="JA93" s="200"/>
      <c r="JB93" s="200"/>
      <c r="JC93" s="200"/>
      <c r="JD93" s="200"/>
      <c r="JE93" s="200"/>
      <c r="JF93" s="200"/>
      <c r="JG93" s="200"/>
      <c r="JH93" s="200"/>
      <c r="JI93" s="200"/>
      <c r="JJ93" s="200"/>
      <c r="JK93" s="200"/>
      <c r="JL93" s="200"/>
      <c r="JM93" s="200"/>
      <c r="JN93" s="200"/>
      <c r="JO93" s="200"/>
      <c r="JP93" s="200"/>
      <c r="JQ93" s="200"/>
      <c r="JR93" s="200"/>
      <c r="JS93" s="200"/>
      <c r="JT93" s="200"/>
      <c r="JU93" s="200"/>
      <c r="JV93" s="200"/>
      <c r="JW93" s="200"/>
      <c r="JX93" s="200"/>
      <c r="JY93" s="200"/>
      <c r="JZ93" s="200"/>
      <c r="KA93" s="200"/>
      <c r="KB93" s="200"/>
      <c r="KC93" s="200"/>
      <c r="KD93" s="200"/>
      <c r="KE93" s="200"/>
      <c r="KF93" s="200"/>
      <c r="KG93" s="200"/>
      <c r="KH93" s="200"/>
      <c r="KI93" s="200"/>
      <c r="KJ93" s="200"/>
      <c r="KK93" s="200"/>
      <c r="KL93" s="200"/>
      <c r="KM93" s="200"/>
      <c r="KN93" s="200"/>
      <c r="KO93" s="200"/>
      <c r="KP93" s="200"/>
      <c r="KQ93" s="200"/>
      <c r="KR93" s="200"/>
      <c r="KS93" s="200"/>
      <c r="KT93" s="200"/>
      <c r="KU93" s="200"/>
      <c r="KV93" s="200"/>
      <c r="KW93" s="200"/>
      <c r="KX93" s="200"/>
      <c r="KY93" s="200"/>
      <c r="KZ93" s="200"/>
      <c r="LA93" s="200"/>
      <c r="LB93" s="200"/>
      <c r="LC93" s="200"/>
      <c r="LD93" s="200"/>
      <c r="LE93" s="200"/>
      <c r="LF93" s="200"/>
      <c r="LG93" s="200"/>
      <c r="LH93" s="200"/>
      <c r="LI93" s="200"/>
      <c r="LJ93" s="200"/>
      <c r="LK93" s="200"/>
      <c r="LL93" s="200"/>
      <c r="LM93" s="200"/>
      <c r="LN93" s="200"/>
      <c r="LO93" s="200"/>
      <c r="LP93" s="200"/>
      <c r="LQ93" s="200"/>
      <c r="LR93" s="200"/>
      <c r="LS93" s="200"/>
      <c r="LT93" s="200"/>
      <c r="LU93" s="200"/>
      <c r="LV93" s="200"/>
      <c r="LW93" s="200"/>
      <c r="LX93" s="200"/>
      <c r="LY93" s="200"/>
      <c r="LZ93" s="200"/>
      <c r="MA93" s="200"/>
      <c r="MB93" s="200"/>
      <c r="MC93" s="200"/>
      <c r="MD93" s="200"/>
      <c r="ME93" s="200"/>
      <c r="MF93" s="200"/>
      <c r="MG93" s="200"/>
      <c r="MH93" s="200"/>
      <c r="MI93" s="200"/>
      <c r="MJ93" s="200"/>
      <c r="MK93" s="200"/>
    </row>
    <row r="94" spans="1:349" s="6" customFormat="1" ht="13.5" customHeight="1" x14ac:dyDescent="0.2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6"/>
      <c r="W94" s="5"/>
    </row>
    <row r="95" spans="1:349" s="17" customFormat="1" ht="15" customHeight="1" x14ac:dyDescent="0.2">
      <c r="A95" s="137" t="s">
        <v>20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9"/>
      <c r="W95" s="177" t="s">
        <v>61</v>
      </c>
      <c r="X95" s="35"/>
      <c r="Y95" s="35"/>
      <c r="Z95" s="35"/>
      <c r="AA95" s="35"/>
      <c r="AB95" s="36"/>
      <c r="AI95" s="194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  <c r="IW95" s="35"/>
      <c r="IX95" s="35"/>
      <c r="IY95" s="35"/>
      <c r="IZ95" s="35"/>
      <c r="JA95" s="35"/>
      <c r="JB95" s="35"/>
      <c r="JC95" s="35"/>
      <c r="JD95" s="35"/>
      <c r="JE95" s="35"/>
      <c r="JF95" s="35"/>
      <c r="JG95" s="35"/>
      <c r="JH95" s="35"/>
      <c r="JI95" s="35"/>
      <c r="JJ95" s="35"/>
      <c r="JK95" s="35"/>
      <c r="JL95" s="35"/>
      <c r="JM95" s="35"/>
      <c r="JN95" s="35"/>
      <c r="JO95" s="35"/>
      <c r="JP95" s="35"/>
      <c r="JQ95" s="35"/>
      <c r="JR95" s="35"/>
      <c r="JS95" s="35"/>
      <c r="JT95" s="35"/>
      <c r="JU95" s="35"/>
      <c r="JV95" s="35"/>
      <c r="JW95" s="35"/>
      <c r="JX95" s="35"/>
      <c r="JY95" s="35"/>
      <c r="JZ95" s="35"/>
      <c r="KA95" s="35"/>
      <c r="KB95" s="35"/>
      <c r="KC95" s="35"/>
      <c r="KD95" s="35"/>
      <c r="KE95" s="35"/>
      <c r="KF95" s="35"/>
      <c r="KG95" s="35"/>
      <c r="KH95" s="35"/>
      <c r="KI95" s="35"/>
      <c r="KJ95" s="35"/>
      <c r="KK95" s="35"/>
      <c r="KL95" s="35"/>
      <c r="KM95" s="35"/>
      <c r="KN95" s="35"/>
      <c r="KO95" s="35"/>
      <c r="KP95" s="35"/>
      <c r="KQ95" s="35"/>
      <c r="KR95" s="35"/>
      <c r="KS95" s="35"/>
      <c r="KT95" s="35"/>
      <c r="KU95" s="35"/>
      <c r="KV95" s="35"/>
      <c r="KW95" s="35"/>
      <c r="KX95" s="35"/>
      <c r="KY95" s="35"/>
      <c r="KZ95" s="35"/>
      <c r="LA95" s="35"/>
      <c r="LB95" s="35"/>
      <c r="LC95" s="35"/>
      <c r="LD95" s="35"/>
      <c r="LE95" s="35"/>
      <c r="LF95" s="35"/>
      <c r="LG95" s="35"/>
      <c r="LH95" s="35"/>
      <c r="LI95" s="35"/>
      <c r="LJ95" s="35"/>
      <c r="LK95" s="35"/>
      <c r="LL95" s="35"/>
      <c r="LM95" s="35"/>
      <c r="LN95" s="35"/>
      <c r="LO95" s="35"/>
      <c r="LP95" s="35"/>
      <c r="LQ95" s="35"/>
      <c r="LR95" s="35"/>
      <c r="LS95" s="35"/>
      <c r="LT95" s="35"/>
      <c r="LU95" s="35"/>
      <c r="LV95" s="35"/>
      <c r="LW95" s="35"/>
      <c r="LX95" s="35"/>
      <c r="LY95" s="35"/>
      <c r="LZ95" s="35"/>
      <c r="MA95" s="35"/>
      <c r="MB95" s="35"/>
      <c r="MC95" s="35"/>
      <c r="MD95" s="35"/>
      <c r="ME95" s="35"/>
      <c r="MF95" s="35"/>
      <c r="MG95" s="35"/>
      <c r="MH95" s="35"/>
      <c r="MI95" s="35"/>
      <c r="MJ95" s="35"/>
      <c r="MK95" s="35"/>
    </row>
    <row r="96" spans="1:349" s="8" customFormat="1" ht="36" customHeight="1" x14ac:dyDescent="0.2">
      <c r="A96" s="151" t="s">
        <v>1</v>
      </c>
      <c r="B96" s="151" t="s">
        <v>2</v>
      </c>
      <c r="C96" s="148" t="s">
        <v>3</v>
      </c>
      <c r="D96" s="150" t="s">
        <v>5</v>
      </c>
      <c r="E96" s="150"/>
      <c r="F96" s="150"/>
      <c r="G96" s="149" t="s">
        <v>27</v>
      </c>
      <c r="H96" s="155" t="s">
        <v>8</v>
      </c>
      <c r="I96" s="155"/>
      <c r="J96" s="155"/>
      <c r="K96" s="155" t="s">
        <v>12</v>
      </c>
      <c r="L96" s="153"/>
      <c r="M96" s="140" t="s">
        <v>37</v>
      </c>
      <c r="N96" s="141"/>
      <c r="O96" s="141"/>
      <c r="P96" s="142"/>
      <c r="Q96" s="140" t="s">
        <v>38</v>
      </c>
      <c r="R96" s="141"/>
      <c r="S96" s="141"/>
      <c r="T96" s="141"/>
      <c r="U96" s="141"/>
      <c r="V96" s="142"/>
      <c r="W96" s="178"/>
      <c r="X96" s="35"/>
      <c r="Y96" s="35"/>
      <c r="Z96" s="35"/>
      <c r="AA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  <c r="IW96" s="35"/>
      <c r="IX96" s="35"/>
      <c r="IY96" s="35"/>
      <c r="IZ96" s="35"/>
      <c r="JA96" s="35"/>
      <c r="JB96" s="35"/>
      <c r="JC96" s="35"/>
      <c r="JD96" s="35"/>
      <c r="JE96" s="35"/>
      <c r="JF96" s="35"/>
      <c r="JG96" s="35"/>
      <c r="JH96" s="35"/>
      <c r="JI96" s="35"/>
      <c r="JJ96" s="35"/>
      <c r="JK96" s="35"/>
      <c r="JL96" s="35"/>
      <c r="JM96" s="35"/>
      <c r="JN96" s="35"/>
      <c r="JO96" s="35"/>
      <c r="JP96" s="35"/>
      <c r="JQ96" s="35"/>
      <c r="JR96" s="35"/>
      <c r="JS96" s="35"/>
      <c r="JT96" s="35"/>
      <c r="JU96" s="35"/>
      <c r="JV96" s="35"/>
      <c r="JW96" s="35"/>
      <c r="JX96" s="35"/>
      <c r="JY96" s="35"/>
      <c r="JZ96" s="35"/>
      <c r="KA96" s="35"/>
      <c r="KB96" s="35"/>
      <c r="KC96" s="35"/>
      <c r="KD96" s="35"/>
      <c r="KE96" s="35"/>
      <c r="KF96" s="35"/>
      <c r="KG96" s="35"/>
      <c r="KH96" s="35"/>
      <c r="KI96" s="35"/>
      <c r="KJ96" s="35"/>
      <c r="KK96" s="35"/>
      <c r="KL96" s="35"/>
      <c r="KM96" s="35"/>
      <c r="KN96" s="35"/>
      <c r="KO96" s="35"/>
      <c r="KP96" s="35"/>
      <c r="KQ96" s="35"/>
      <c r="KR96" s="35"/>
      <c r="KS96" s="35"/>
      <c r="KT96" s="35"/>
      <c r="KU96" s="35"/>
      <c r="KV96" s="35"/>
      <c r="KW96" s="35"/>
      <c r="KX96" s="35"/>
      <c r="KY96" s="35"/>
      <c r="KZ96" s="35"/>
      <c r="LA96" s="35"/>
      <c r="LB96" s="35"/>
      <c r="LC96" s="35"/>
      <c r="LD96" s="35"/>
      <c r="LE96" s="35"/>
      <c r="LF96" s="35"/>
      <c r="LG96" s="35"/>
      <c r="LH96" s="35"/>
      <c r="LI96" s="35"/>
      <c r="LJ96" s="35"/>
      <c r="LK96" s="35"/>
      <c r="LL96" s="35"/>
      <c r="LM96" s="35"/>
      <c r="LN96" s="35"/>
      <c r="LO96" s="35"/>
      <c r="LP96" s="35"/>
      <c r="LQ96" s="35"/>
      <c r="LR96" s="35"/>
      <c r="LS96" s="35"/>
      <c r="LT96" s="35"/>
      <c r="LU96" s="35"/>
      <c r="LV96" s="35"/>
      <c r="LW96" s="35"/>
      <c r="LX96" s="35"/>
      <c r="LY96" s="35"/>
      <c r="LZ96" s="35"/>
      <c r="MA96" s="35"/>
      <c r="MB96" s="35"/>
      <c r="MC96" s="35"/>
      <c r="MD96" s="35"/>
      <c r="ME96" s="35"/>
      <c r="MF96" s="35"/>
      <c r="MG96" s="35"/>
      <c r="MH96" s="35"/>
      <c r="MI96" s="35"/>
      <c r="MJ96" s="35"/>
      <c r="MK96" s="35"/>
    </row>
    <row r="97" spans="1:349" s="8" customFormat="1" ht="16.5" customHeight="1" x14ac:dyDescent="0.25">
      <c r="A97" s="152"/>
      <c r="B97" s="152"/>
      <c r="C97" s="137"/>
      <c r="D97" s="27" t="s">
        <v>4</v>
      </c>
      <c r="E97" s="28" t="s">
        <v>6</v>
      </c>
      <c r="F97" s="79" t="s">
        <v>7</v>
      </c>
      <c r="G97" s="149"/>
      <c r="H97" s="82" t="s">
        <v>9</v>
      </c>
      <c r="I97" s="82" t="s">
        <v>10</v>
      </c>
      <c r="J97" s="82" t="s">
        <v>11</v>
      </c>
      <c r="K97" s="82" t="s">
        <v>13</v>
      </c>
      <c r="L97" s="81" t="s">
        <v>14</v>
      </c>
      <c r="M97" s="50" t="s">
        <v>9</v>
      </c>
      <c r="N97" s="50" t="s">
        <v>11</v>
      </c>
      <c r="O97" s="50" t="s">
        <v>39</v>
      </c>
      <c r="P97" s="50" t="s">
        <v>40</v>
      </c>
      <c r="Q97" s="50" t="s">
        <v>13</v>
      </c>
      <c r="R97" s="50" t="s">
        <v>41</v>
      </c>
      <c r="S97" s="50" t="s">
        <v>42</v>
      </c>
      <c r="T97" s="50" t="s">
        <v>14</v>
      </c>
      <c r="U97" s="5" t="s">
        <v>59</v>
      </c>
      <c r="V97" s="5" t="s">
        <v>60</v>
      </c>
      <c r="W97" s="179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  <c r="IW97" s="35"/>
      <c r="IX97" s="35"/>
      <c r="IY97" s="35"/>
      <c r="IZ97" s="35"/>
      <c r="JA97" s="35"/>
      <c r="JB97" s="35"/>
      <c r="JC97" s="35"/>
      <c r="JD97" s="35"/>
      <c r="JE97" s="35"/>
      <c r="JF97" s="35"/>
      <c r="JG97" s="35"/>
      <c r="JH97" s="35"/>
      <c r="JI97" s="35"/>
      <c r="JJ97" s="35"/>
      <c r="JK97" s="35"/>
      <c r="JL97" s="35"/>
      <c r="JM97" s="35"/>
      <c r="JN97" s="35"/>
      <c r="JO97" s="35"/>
      <c r="JP97" s="35"/>
      <c r="JQ97" s="35"/>
      <c r="JR97" s="35"/>
      <c r="JS97" s="35"/>
      <c r="JT97" s="35"/>
      <c r="JU97" s="35"/>
      <c r="JV97" s="35"/>
      <c r="JW97" s="35"/>
      <c r="JX97" s="35"/>
      <c r="JY97" s="35"/>
      <c r="JZ97" s="35"/>
      <c r="KA97" s="35"/>
      <c r="KB97" s="35"/>
      <c r="KC97" s="35"/>
      <c r="KD97" s="35"/>
      <c r="KE97" s="35"/>
      <c r="KF97" s="35"/>
      <c r="KG97" s="35"/>
      <c r="KH97" s="35"/>
      <c r="KI97" s="35"/>
      <c r="KJ97" s="35"/>
      <c r="KK97" s="35"/>
      <c r="KL97" s="35"/>
      <c r="KM97" s="35"/>
      <c r="KN97" s="35"/>
      <c r="KO97" s="35"/>
      <c r="KP97" s="35"/>
      <c r="KQ97" s="35"/>
      <c r="KR97" s="35"/>
      <c r="KS97" s="35"/>
      <c r="KT97" s="35"/>
      <c r="KU97" s="35"/>
      <c r="KV97" s="35"/>
      <c r="KW97" s="35"/>
      <c r="KX97" s="35"/>
      <c r="KY97" s="35"/>
      <c r="KZ97" s="35"/>
      <c r="LA97" s="35"/>
      <c r="LB97" s="35"/>
      <c r="LC97" s="35"/>
      <c r="LD97" s="35"/>
      <c r="LE97" s="35"/>
      <c r="LF97" s="35"/>
      <c r="LG97" s="35"/>
      <c r="LH97" s="35"/>
      <c r="LI97" s="35"/>
      <c r="LJ97" s="35"/>
      <c r="LK97" s="35"/>
      <c r="LL97" s="35"/>
      <c r="LM97" s="35"/>
      <c r="LN97" s="35"/>
      <c r="LO97" s="35"/>
      <c r="LP97" s="35"/>
      <c r="LQ97" s="35"/>
      <c r="LR97" s="35"/>
      <c r="LS97" s="35"/>
      <c r="LT97" s="35"/>
      <c r="LU97" s="35"/>
      <c r="LV97" s="35"/>
      <c r="LW97" s="35"/>
      <c r="LX97" s="35"/>
      <c r="LY97" s="35"/>
      <c r="LZ97" s="35"/>
      <c r="MA97" s="35"/>
      <c r="MB97" s="35"/>
      <c r="MC97" s="35"/>
      <c r="MD97" s="35"/>
      <c r="ME97" s="35"/>
      <c r="MF97" s="35"/>
      <c r="MG97" s="35"/>
      <c r="MH97" s="35"/>
      <c r="MI97" s="35"/>
      <c r="MJ97" s="35"/>
      <c r="MK97" s="35"/>
    </row>
    <row r="98" spans="1:349" ht="15" customHeight="1" x14ac:dyDescent="0.25">
      <c r="A98" s="143" t="s">
        <v>15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5"/>
      <c r="W98" s="5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  <c r="KZ98" s="6"/>
      <c r="LA98" s="6"/>
      <c r="LB98" s="6"/>
      <c r="LC98" s="6"/>
      <c r="LD98" s="6"/>
      <c r="LE98" s="6"/>
      <c r="LF98" s="6"/>
      <c r="LG98" s="6"/>
      <c r="LH98" s="6"/>
      <c r="LI98" s="6"/>
      <c r="LJ98" s="6"/>
      <c r="LK98" s="6"/>
      <c r="LL98" s="6"/>
      <c r="LM98" s="6"/>
      <c r="LN98" s="6"/>
      <c r="LO98" s="6"/>
      <c r="LP98" s="6"/>
      <c r="LQ98" s="6"/>
      <c r="LR98" s="6"/>
      <c r="LS98" s="6"/>
      <c r="LT98" s="6"/>
      <c r="LU98" s="6"/>
      <c r="LV98" s="6"/>
      <c r="LW98" s="6"/>
      <c r="LX98" s="6"/>
      <c r="LY98" s="6"/>
      <c r="LZ98" s="6"/>
      <c r="MA98" s="6"/>
      <c r="MB98" s="6"/>
      <c r="MC98" s="6"/>
      <c r="MD98" s="6"/>
      <c r="ME98" s="6"/>
      <c r="MF98" s="6"/>
      <c r="MG98" s="6"/>
      <c r="MH98" s="6"/>
      <c r="MI98" s="6"/>
      <c r="MJ98" s="6"/>
      <c r="MK98" s="6"/>
    </row>
    <row r="99" spans="1:349" ht="32.25" customHeight="1" x14ac:dyDescent="0.25">
      <c r="A99" s="10">
        <v>202</v>
      </c>
      <c r="B99" s="11" t="s">
        <v>29</v>
      </c>
      <c r="C99" s="2">
        <v>180</v>
      </c>
      <c r="D99" s="2">
        <v>1.4</v>
      </c>
      <c r="E99" s="2">
        <v>4.7</v>
      </c>
      <c r="F99" s="2">
        <v>14.8</v>
      </c>
      <c r="G99" s="60">
        <v>201.9</v>
      </c>
      <c r="H99" s="69">
        <v>7.0000000000000007E-2</v>
      </c>
      <c r="I99" s="69">
        <v>0.05</v>
      </c>
      <c r="J99" s="69"/>
      <c r="K99" s="69">
        <v>13.9</v>
      </c>
      <c r="L99" s="70">
        <v>0.76</v>
      </c>
      <c r="M99" s="51">
        <v>0.05</v>
      </c>
      <c r="N99" s="51">
        <v>1.62</v>
      </c>
      <c r="O99" s="51">
        <v>0.13</v>
      </c>
      <c r="P99" s="51">
        <v>2.38</v>
      </c>
      <c r="Q99" s="51">
        <v>80</v>
      </c>
      <c r="R99" s="51">
        <v>1.46</v>
      </c>
      <c r="S99" s="51"/>
      <c r="T99" s="51">
        <v>0.21</v>
      </c>
      <c r="U99" s="5">
        <v>2.5000000000000001E-2</v>
      </c>
      <c r="V99" s="5">
        <v>2.5</v>
      </c>
      <c r="W99" s="5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  <c r="KZ99" s="6"/>
      <c r="LA99" s="6"/>
      <c r="LB99" s="6"/>
      <c r="LC99" s="6"/>
      <c r="LD99" s="6"/>
      <c r="LE99" s="6"/>
      <c r="LF99" s="6"/>
      <c r="LG99" s="6"/>
      <c r="LH99" s="6"/>
      <c r="LI99" s="6"/>
      <c r="LJ99" s="6"/>
      <c r="LK99" s="6"/>
      <c r="LL99" s="6"/>
      <c r="LM99" s="6"/>
      <c r="LN99" s="6"/>
      <c r="LO99" s="6"/>
      <c r="LP99" s="6"/>
      <c r="LQ99" s="6"/>
      <c r="LR99" s="6"/>
      <c r="LS99" s="6"/>
      <c r="LT99" s="6"/>
      <c r="LU99" s="6"/>
      <c r="LV99" s="6"/>
      <c r="LW99" s="6"/>
      <c r="LX99" s="6"/>
      <c r="LY99" s="6"/>
      <c r="LZ99" s="6"/>
      <c r="MA99" s="6"/>
      <c r="MB99" s="6"/>
      <c r="MC99" s="6"/>
      <c r="MD99" s="6"/>
      <c r="ME99" s="6"/>
      <c r="MF99" s="6"/>
      <c r="MG99" s="6"/>
      <c r="MH99" s="6"/>
      <c r="MI99" s="6"/>
      <c r="MJ99" s="6"/>
      <c r="MK99" s="6"/>
    </row>
    <row r="100" spans="1:349" ht="34.5" customHeight="1" x14ac:dyDescent="0.25">
      <c r="A100" s="10">
        <v>64</v>
      </c>
      <c r="B100" s="11" t="s">
        <v>75</v>
      </c>
      <c r="C100" s="3" t="s">
        <v>72</v>
      </c>
      <c r="D100" s="2">
        <v>3.75</v>
      </c>
      <c r="E100" s="2">
        <v>1.45</v>
      </c>
      <c r="F100" s="60">
        <v>11.25</v>
      </c>
      <c r="G100" s="60">
        <v>182.9</v>
      </c>
      <c r="H100" s="69">
        <v>0.06</v>
      </c>
      <c r="I100" s="69">
        <v>0.03</v>
      </c>
      <c r="J100" s="69"/>
      <c r="K100" s="69">
        <v>11.2</v>
      </c>
      <c r="L100" s="70">
        <v>0.56999999999999995</v>
      </c>
      <c r="M100" s="51">
        <v>0.02</v>
      </c>
      <c r="N100" s="51"/>
      <c r="O100" s="51"/>
      <c r="P100" s="51">
        <v>0.03</v>
      </c>
      <c r="Q100" s="51">
        <v>15</v>
      </c>
      <c r="R100" s="51"/>
      <c r="S100" s="51"/>
      <c r="T100" s="51">
        <v>0.72</v>
      </c>
      <c r="U100" s="5"/>
      <c r="V100" s="5"/>
      <c r="W100" s="5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</row>
    <row r="101" spans="1:349" ht="21.75" customHeight="1" x14ac:dyDescent="0.25">
      <c r="A101" s="53" t="s">
        <v>51</v>
      </c>
      <c r="B101" s="46" t="s">
        <v>64</v>
      </c>
      <c r="C101" s="60">
        <v>90</v>
      </c>
      <c r="D101" s="60">
        <v>5</v>
      </c>
      <c r="E101" s="60">
        <v>3.2</v>
      </c>
      <c r="F101" s="60">
        <v>3.5</v>
      </c>
      <c r="G101" s="60">
        <v>68</v>
      </c>
      <c r="H101" s="60"/>
      <c r="I101" s="60"/>
      <c r="J101" s="60"/>
      <c r="K101" s="60"/>
      <c r="L101" s="90"/>
      <c r="M101" s="51">
        <v>0.04</v>
      </c>
      <c r="N101" s="51">
        <v>0.6</v>
      </c>
      <c r="O101" s="51">
        <v>0.02</v>
      </c>
      <c r="P101" s="51">
        <v>1.4999999999999999E-2</v>
      </c>
      <c r="Q101" s="51">
        <v>122</v>
      </c>
      <c r="R101" s="51">
        <v>96</v>
      </c>
      <c r="S101" s="51">
        <v>15</v>
      </c>
      <c r="T101" s="51">
        <v>0.1</v>
      </c>
      <c r="U101" s="99"/>
      <c r="V101" s="99"/>
      <c r="W101" s="99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  <c r="KE101" s="6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  <c r="KU101" s="6"/>
      <c r="KV101" s="6"/>
      <c r="KW101" s="6"/>
      <c r="KX101" s="6"/>
      <c r="KY101" s="6"/>
      <c r="KZ101" s="6"/>
      <c r="LA101" s="6"/>
      <c r="LB101" s="6"/>
      <c r="LC101" s="6"/>
      <c r="LD101" s="6"/>
      <c r="LE101" s="6"/>
      <c r="LF101" s="6"/>
      <c r="LG101" s="6"/>
      <c r="LH101" s="6"/>
      <c r="LI101" s="6"/>
      <c r="LJ101" s="6"/>
      <c r="LK101" s="6"/>
      <c r="LL101" s="6"/>
      <c r="LM101" s="6"/>
      <c r="LN101" s="6"/>
      <c r="LO101" s="6"/>
      <c r="LP101" s="6"/>
      <c r="LQ101" s="6"/>
      <c r="LR101" s="6"/>
      <c r="LS101" s="6"/>
      <c r="LT101" s="6"/>
      <c r="LU101" s="6"/>
      <c r="LV101" s="6"/>
      <c r="LW101" s="6"/>
      <c r="LX101" s="6"/>
      <c r="LY101" s="6"/>
      <c r="LZ101" s="6"/>
      <c r="MA101" s="6"/>
      <c r="MB101" s="6"/>
      <c r="MC101" s="6"/>
      <c r="MD101" s="6"/>
      <c r="ME101" s="6"/>
      <c r="MF101" s="6"/>
      <c r="MG101" s="6"/>
      <c r="MH101" s="6"/>
      <c r="MI101" s="6"/>
      <c r="MJ101" s="6"/>
      <c r="MK101" s="6"/>
    </row>
    <row r="102" spans="1:349" ht="19.5" customHeight="1" x14ac:dyDescent="0.25">
      <c r="A102" s="10">
        <v>457</v>
      </c>
      <c r="B102" s="11" t="s">
        <v>101</v>
      </c>
      <c r="C102" s="2">
        <v>200</v>
      </c>
      <c r="D102" s="2">
        <v>0.68</v>
      </c>
      <c r="E102" s="2"/>
      <c r="F102" s="2">
        <v>23.05</v>
      </c>
      <c r="G102" s="60">
        <v>0</v>
      </c>
      <c r="H102" s="69"/>
      <c r="I102" s="69"/>
      <c r="J102" s="69"/>
      <c r="K102" s="69"/>
      <c r="L102" s="70"/>
      <c r="M102" s="51">
        <v>0.01</v>
      </c>
      <c r="N102" s="51">
        <v>1.1000000000000001</v>
      </c>
      <c r="O102" s="51"/>
      <c r="P102" s="51">
        <v>0.02</v>
      </c>
      <c r="Q102" s="51">
        <v>20</v>
      </c>
      <c r="R102" s="51"/>
      <c r="S102" s="51"/>
      <c r="T102" s="51">
        <v>0.34</v>
      </c>
      <c r="U102" s="5"/>
      <c r="V102" s="5"/>
      <c r="W102" s="5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  <c r="JW102" s="6"/>
      <c r="JX102" s="6"/>
      <c r="JY102" s="6"/>
      <c r="JZ102" s="6"/>
      <c r="KA102" s="6"/>
      <c r="KB102" s="6"/>
      <c r="KC102" s="6"/>
      <c r="KD102" s="6"/>
      <c r="KE102" s="6"/>
      <c r="KF102" s="6"/>
      <c r="KG102" s="6"/>
      <c r="KH102" s="6"/>
      <c r="KI102" s="6"/>
      <c r="KJ102" s="6"/>
      <c r="KK102" s="6"/>
      <c r="KL102" s="6"/>
      <c r="KM102" s="6"/>
      <c r="KN102" s="6"/>
      <c r="KO102" s="6"/>
      <c r="KP102" s="6"/>
      <c r="KQ102" s="6"/>
      <c r="KR102" s="6"/>
      <c r="KS102" s="6"/>
      <c r="KT102" s="6"/>
      <c r="KU102" s="6"/>
      <c r="KV102" s="6"/>
      <c r="KW102" s="6"/>
      <c r="KX102" s="6"/>
      <c r="KY102" s="6"/>
      <c r="KZ102" s="6"/>
      <c r="LA102" s="6"/>
      <c r="LB102" s="6"/>
      <c r="LC102" s="6"/>
      <c r="LD102" s="6"/>
      <c r="LE102" s="6"/>
      <c r="LF102" s="6"/>
      <c r="LG102" s="6"/>
      <c r="LH102" s="6"/>
      <c r="LI102" s="6"/>
      <c r="LJ102" s="6"/>
      <c r="LK102" s="6"/>
      <c r="LL102" s="6"/>
      <c r="LM102" s="6"/>
      <c r="LN102" s="6"/>
      <c r="LO102" s="6"/>
      <c r="LP102" s="6"/>
      <c r="LQ102" s="6"/>
      <c r="LR102" s="6"/>
      <c r="LS102" s="6"/>
      <c r="LT102" s="6"/>
      <c r="LU102" s="6"/>
      <c r="LV102" s="6"/>
      <c r="LW102" s="6"/>
      <c r="LX102" s="6"/>
      <c r="LY102" s="6"/>
      <c r="LZ102" s="6"/>
      <c r="MA102" s="6"/>
      <c r="MB102" s="6"/>
      <c r="MC102" s="6"/>
      <c r="MD102" s="6"/>
      <c r="ME102" s="6"/>
      <c r="MF102" s="6"/>
      <c r="MG102" s="6"/>
      <c r="MH102" s="6"/>
      <c r="MI102" s="6"/>
      <c r="MJ102" s="6"/>
      <c r="MK102" s="6"/>
    </row>
    <row r="103" spans="1:349" ht="15" customHeight="1" x14ac:dyDescent="0.25">
      <c r="A103" s="143" t="s">
        <v>16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5"/>
      <c r="W103" s="5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  <c r="JW103" s="6"/>
      <c r="JX103" s="6"/>
      <c r="JY103" s="6"/>
      <c r="JZ103" s="6"/>
      <c r="KA103" s="6"/>
      <c r="KB103" s="6"/>
      <c r="KC103" s="6"/>
      <c r="KD103" s="6"/>
      <c r="KE103" s="6"/>
      <c r="KF103" s="6"/>
      <c r="KG103" s="6"/>
      <c r="KH103" s="6"/>
      <c r="KI103" s="6"/>
      <c r="KJ103" s="6"/>
      <c r="KK103" s="6"/>
      <c r="KL103" s="6"/>
      <c r="KM103" s="6"/>
      <c r="KN103" s="6"/>
      <c r="KO103" s="6"/>
      <c r="KP103" s="6"/>
      <c r="KQ103" s="6"/>
      <c r="KR103" s="6"/>
      <c r="KS103" s="6"/>
      <c r="KT103" s="6"/>
      <c r="KU103" s="6"/>
      <c r="KV103" s="6"/>
      <c r="KW103" s="6"/>
      <c r="KX103" s="6"/>
      <c r="KY103" s="6"/>
      <c r="KZ103" s="6"/>
      <c r="LA103" s="6"/>
      <c r="LB103" s="6"/>
      <c r="LC103" s="6"/>
      <c r="LD103" s="6"/>
      <c r="LE103" s="6"/>
      <c r="LF103" s="6"/>
      <c r="LG103" s="6"/>
      <c r="LH103" s="6"/>
      <c r="LI103" s="6"/>
      <c r="LJ103" s="6"/>
      <c r="LK103" s="6"/>
      <c r="LL103" s="6"/>
      <c r="LM103" s="6"/>
      <c r="LN103" s="6"/>
      <c r="LO103" s="6"/>
      <c r="LP103" s="6"/>
      <c r="LQ103" s="6"/>
      <c r="LR103" s="6"/>
      <c r="LS103" s="6"/>
      <c r="LT103" s="6"/>
      <c r="LU103" s="6"/>
      <c r="LV103" s="6"/>
      <c r="LW103" s="6"/>
      <c r="LX103" s="6"/>
      <c r="LY103" s="6"/>
      <c r="LZ103" s="6"/>
      <c r="MA103" s="6"/>
      <c r="MB103" s="6"/>
      <c r="MC103" s="6"/>
      <c r="MD103" s="6"/>
      <c r="ME103" s="6"/>
      <c r="MF103" s="6"/>
      <c r="MG103" s="6"/>
      <c r="MH103" s="6"/>
      <c r="MI103" s="6"/>
      <c r="MJ103" s="6"/>
      <c r="MK103" s="6"/>
    </row>
    <row r="104" spans="1:349" ht="36.75" customHeight="1" x14ac:dyDescent="0.25">
      <c r="A104" s="10">
        <v>129</v>
      </c>
      <c r="B104" s="11" t="s">
        <v>90</v>
      </c>
      <c r="C104" s="2">
        <v>250</v>
      </c>
      <c r="D104" s="2">
        <v>9.6</v>
      </c>
      <c r="E104" s="2">
        <v>6.5</v>
      </c>
      <c r="F104" s="2">
        <v>30.2</v>
      </c>
      <c r="G104" s="60">
        <v>174</v>
      </c>
      <c r="H104" s="2"/>
      <c r="I104" s="2"/>
      <c r="J104" s="2"/>
      <c r="K104" s="2"/>
      <c r="L104" s="88"/>
      <c r="M104" s="51">
        <v>1.0999999999999999E-2</v>
      </c>
      <c r="N104" s="51"/>
      <c r="O104" s="89"/>
      <c r="P104" s="89">
        <v>0.02</v>
      </c>
      <c r="Q104" s="89">
        <v>114.9</v>
      </c>
      <c r="R104" s="89">
        <v>101</v>
      </c>
      <c r="S104" s="89"/>
      <c r="T104" s="89">
        <v>0.95</v>
      </c>
      <c r="U104" s="5">
        <v>1.0999999999999999E-2</v>
      </c>
      <c r="V104" s="5">
        <v>2.5</v>
      </c>
      <c r="W104" s="5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  <c r="KZ104" s="6"/>
      <c r="LA104" s="6"/>
      <c r="LB104" s="6"/>
      <c r="LC104" s="6"/>
      <c r="LD104" s="6"/>
      <c r="LE104" s="6"/>
      <c r="LF104" s="6"/>
      <c r="LG104" s="6"/>
      <c r="LH104" s="6"/>
      <c r="LI104" s="6"/>
      <c r="LJ104" s="6"/>
      <c r="LK104" s="6"/>
      <c r="LL104" s="6"/>
      <c r="LM104" s="6"/>
      <c r="LN104" s="6"/>
      <c r="LO104" s="6"/>
      <c r="LP104" s="6"/>
      <c r="LQ104" s="6"/>
      <c r="LR104" s="6"/>
      <c r="LS104" s="6"/>
      <c r="LT104" s="6"/>
      <c r="LU104" s="6"/>
      <c r="LV104" s="6"/>
      <c r="LW104" s="6"/>
      <c r="LX104" s="6"/>
      <c r="LY104" s="6"/>
      <c r="LZ104" s="6"/>
      <c r="MA104" s="6"/>
      <c r="MB104" s="6"/>
      <c r="MC104" s="6"/>
      <c r="MD104" s="6"/>
      <c r="ME104" s="6"/>
      <c r="MF104" s="6"/>
      <c r="MG104" s="6"/>
      <c r="MH104" s="6"/>
      <c r="MI104" s="6"/>
      <c r="MJ104" s="6"/>
      <c r="MK104" s="6"/>
    </row>
    <row r="105" spans="1:349" ht="33.75" customHeight="1" x14ac:dyDescent="0.25">
      <c r="A105" s="10" t="s">
        <v>51</v>
      </c>
      <c r="B105" s="11" t="s">
        <v>91</v>
      </c>
      <c r="C105" s="10">
        <v>60</v>
      </c>
      <c r="D105" s="10">
        <v>1.3</v>
      </c>
      <c r="E105" s="10">
        <v>3.12</v>
      </c>
      <c r="F105" s="10">
        <v>4.2</v>
      </c>
      <c r="G105" s="53">
        <v>50</v>
      </c>
      <c r="H105" s="10"/>
      <c r="I105" s="10"/>
      <c r="J105" s="10"/>
      <c r="K105" s="10"/>
      <c r="L105" s="96"/>
      <c r="M105" s="51">
        <v>0.05</v>
      </c>
      <c r="N105" s="51">
        <v>5.7</v>
      </c>
      <c r="O105" s="89"/>
      <c r="P105" s="89">
        <v>0.01</v>
      </c>
      <c r="Q105" s="89">
        <v>84.4</v>
      </c>
      <c r="R105" s="89">
        <v>68</v>
      </c>
      <c r="S105" s="89">
        <v>16.8</v>
      </c>
      <c r="T105" s="89">
        <v>0.05</v>
      </c>
      <c r="U105" s="5">
        <v>1E-3</v>
      </c>
      <c r="V105" s="5"/>
      <c r="W105" s="5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  <c r="LN105" s="6"/>
      <c r="LO105" s="6"/>
      <c r="LP105" s="6"/>
      <c r="LQ105" s="6"/>
      <c r="LR105" s="6"/>
      <c r="LS105" s="6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</row>
    <row r="106" spans="1:349" ht="29.25" customHeight="1" x14ac:dyDescent="0.25">
      <c r="A106" s="2">
        <v>333</v>
      </c>
      <c r="B106" s="11" t="s">
        <v>92</v>
      </c>
      <c r="C106" s="2">
        <v>200</v>
      </c>
      <c r="D106" s="2">
        <v>2.8</v>
      </c>
      <c r="E106" s="2">
        <v>7.05</v>
      </c>
      <c r="F106" s="2">
        <v>36.049999999999997</v>
      </c>
      <c r="G106" s="60">
        <v>144</v>
      </c>
      <c r="H106" s="2">
        <v>0.22</v>
      </c>
      <c r="I106" s="2">
        <v>0.32</v>
      </c>
      <c r="J106" s="2">
        <v>10.6</v>
      </c>
      <c r="K106" s="2">
        <v>36.200000000000003</v>
      </c>
      <c r="L106" s="88">
        <v>5.6</v>
      </c>
      <c r="M106" s="51">
        <v>0.01</v>
      </c>
      <c r="N106" s="53">
        <v>0.9</v>
      </c>
      <c r="O106" s="95">
        <v>0.02</v>
      </c>
      <c r="P106" s="100">
        <v>0.2</v>
      </c>
      <c r="Q106" s="100">
        <v>180.8</v>
      </c>
      <c r="R106" s="100">
        <v>82.4</v>
      </c>
      <c r="S106" s="100">
        <v>39.04</v>
      </c>
      <c r="T106" s="100">
        <v>0.72</v>
      </c>
      <c r="U106" s="5">
        <v>1.2999999999999999E-2</v>
      </c>
      <c r="V106" s="5"/>
      <c r="W106" s="5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  <c r="JH106" s="6"/>
      <c r="JI106" s="6"/>
      <c r="JJ106" s="6"/>
      <c r="JK106" s="6"/>
      <c r="JL106" s="6"/>
      <c r="JM106" s="6"/>
      <c r="JN106" s="6"/>
      <c r="JO106" s="6"/>
      <c r="JP106" s="6"/>
      <c r="JQ106" s="6"/>
      <c r="JR106" s="6"/>
      <c r="JS106" s="6"/>
      <c r="JT106" s="6"/>
      <c r="JU106" s="6"/>
      <c r="JV106" s="6"/>
      <c r="JW106" s="6"/>
      <c r="JX106" s="6"/>
      <c r="JY106" s="6"/>
      <c r="JZ106" s="6"/>
      <c r="KA106" s="6"/>
      <c r="KB106" s="6"/>
      <c r="KC106" s="6"/>
      <c r="KD106" s="6"/>
      <c r="KE106" s="6"/>
      <c r="KF106" s="6"/>
      <c r="KG106" s="6"/>
      <c r="KH106" s="6"/>
      <c r="KI106" s="6"/>
      <c r="KJ106" s="6"/>
      <c r="KK106" s="6"/>
      <c r="KL106" s="6"/>
      <c r="KM106" s="6"/>
      <c r="KN106" s="6"/>
      <c r="KO106" s="6"/>
      <c r="KP106" s="6"/>
      <c r="KQ106" s="6"/>
      <c r="KR106" s="6"/>
      <c r="KS106" s="6"/>
      <c r="KT106" s="6"/>
      <c r="KU106" s="6"/>
      <c r="KV106" s="6"/>
      <c r="KW106" s="6"/>
      <c r="KX106" s="6"/>
      <c r="KY106" s="6"/>
      <c r="KZ106" s="6"/>
      <c r="LA106" s="6"/>
      <c r="LB106" s="6"/>
      <c r="LC106" s="6"/>
      <c r="LD106" s="6"/>
      <c r="LE106" s="6"/>
      <c r="LF106" s="6"/>
      <c r="LG106" s="6"/>
      <c r="LH106" s="6"/>
      <c r="LI106" s="6"/>
      <c r="LJ106" s="6"/>
      <c r="LK106" s="6"/>
      <c r="LL106" s="6"/>
      <c r="LM106" s="6"/>
      <c r="LN106" s="6"/>
      <c r="LO106" s="6"/>
      <c r="LP106" s="6"/>
      <c r="LQ106" s="6"/>
      <c r="LR106" s="6"/>
      <c r="LS106" s="6"/>
      <c r="LT106" s="6"/>
      <c r="LU106" s="6"/>
      <c r="LV106" s="6"/>
      <c r="LW106" s="6"/>
      <c r="LX106" s="6"/>
      <c r="LY106" s="6"/>
      <c r="LZ106" s="6"/>
      <c r="MA106" s="6"/>
      <c r="MB106" s="6"/>
      <c r="MC106" s="6"/>
      <c r="MD106" s="6"/>
      <c r="ME106" s="6"/>
      <c r="MF106" s="6"/>
      <c r="MG106" s="6"/>
      <c r="MH106" s="6"/>
      <c r="MI106" s="6"/>
      <c r="MJ106" s="6"/>
      <c r="MK106" s="6"/>
    </row>
    <row r="107" spans="1:349" ht="23.25" customHeight="1" x14ac:dyDescent="0.25">
      <c r="A107" s="10">
        <v>457</v>
      </c>
      <c r="B107" s="11" t="s">
        <v>101</v>
      </c>
      <c r="C107" s="2">
        <v>200</v>
      </c>
      <c r="D107" s="2">
        <v>0.68</v>
      </c>
      <c r="E107" s="2"/>
      <c r="F107" s="2">
        <v>23.05</v>
      </c>
      <c r="G107" s="60">
        <v>0</v>
      </c>
      <c r="H107" s="2"/>
      <c r="I107" s="2">
        <v>0.01</v>
      </c>
      <c r="J107" s="2">
        <v>60</v>
      </c>
      <c r="K107" s="2">
        <v>5.44</v>
      </c>
      <c r="L107" s="88">
        <v>4.79</v>
      </c>
      <c r="M107" s="51">
        <v>0.01</v>
      </c>
      <c r="N107" s="51">
        <v>0.4</v>
      </c>
      <c r="O107" s="89"/>
      <c r="P107" s="89">
        <v>0.02</v>
      </c>
      <c r="Q107" s="89">
        <v>20</v>
      </c>
      <c r="R107" s="89">
        <v>8</v>
      </c>
      <c r="S107" s="89"/>
      <c r="T107" s="89">
        <v>0.34</v>
      </c>
      <c r="U107" s="5"/>
      <c r="V107" s="5"/>
      <c r="W107" s="5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  <c r="JH107" s="6"/>
      <c r="JI107" s="6"/>
      <c r="JJ107" s="6"/>
      <c r="JK107" s="6"/>
      <c r="JL107" s="6"/>
      <c r="JM107" s="6"/>
      <c r="JN107" s="6"/>
      <c r="JO107" s="6"/>
      <c r="JP107" s="6"/>
      <c r="JQ107" s="6"/>
      <c r="JR107" s="6"/>
      <c r="JS107" s="6"/>
      <c r="JT107" s="6"/>
      <c r="JU107" s="6"/>
      <c r="JV107" s="6"/>
      <c r="JW107" s="6"/>
      <c r="JX107" s="6"/>
      <c r="JY107" s="6"/>
      <c r="JZ107" s="6"/>
      <c r="KA107" s="6"/>
      <c r="KB107" s="6"/>
      <c r="KC107" s="6"/>
      <c r="KD107" s="6"/>
      <c r="KE107" s="6"/>
      <c r="KF107" s="6"/>
      <c r="KG107" s="6"/>
      <c r="KH107" s="6"/>
      <c r="KI107" s="6"/>
      <c r="KJ107" s="6"/>
      <c r="KK107" s="6"/>
      <c r="KL107" s="6"/>
      <c r="KM107" s="6"/>
      <c r="KN107" s="6"/>
      <c r="KO107" s="6"/>
      <c r="KP107" s="6"/>
      <c r="KQ107" s="6"/>
      <c r="KR107" s="6"/>
      <c r="KS107" s="6"/>
      <c r="KT107" s="6"/>
      <c r="KU107" s="6"/>
      <c r="KV107" s="6"/>
      <c r="KW107" s="6"/>
      <c r="KX107" s="6"/>
      <c r="KY107" s="6"/>
      <c r="KZ107" s="6"/>
      <c r="LA107" s="6"/>
      <c r="LB107" s="6"/>
      <c r="LC107" s="6"/>
      <c r="LD107" s="6"/>
      <c r="LE107" s="6"/>
      <c r="LF107" s="6"/>
      <c r="LG107" s="6"/>
      <c r="LH107" s="6"/>
      <c r="LI107" s="6"/>
      <c r="LJ107" s="6"/>
      <c r="LK107" s="6"/>
      <c r="LL107" s="6"/>
      <c r="LM107" s="6"/>
      <c r="LN107" s="6"/>
      <c r="LO107" s="6"/>
      <c r="LP107" s="6"/>
      <c r="LQ107" s="6"/>
      <c r="LR107" s="6"/>
      <c r="LS107" s="6"/>
      <c r="LT107" s="6"/>
      <c r="LU107" s="6"/>
      <c r="LV107" s="6"/>
      <c r="LW107" s="6"/>
      <c r="LX107" s="6"/>
      <c r="LY107" s="6"/>
      <c r="LZ107" s="6"/>
      <c r="MA107" s="6"/>
      <c r="MB107" s="6"/>
      <c r="MC107" s="6"/>
      <c r="MD107" s="6"/>
      <c r="ME107" s="6"/>
      <c r="MF107" s="6"/>
      <c r="MG107" s="6"/>
      <c r="MH107" s="6"/>
      <c r="MI107" s="6"/>
      <c r="MJ107" s="6"/>
      <c r="MK107" s="6"/>
    </row>
    <row r="108" spans="1:349" ht="23.25" customHeight="1" x14ac:dyDescent="0.25">
      <c r="A108" s="10" t="s">
        <v>51</v>
      </c>
      <c r="B108" s="13" t="s">
        <v>36</v>
      </c>
      <c r="C108" s="2">
        <v>100</v>
      </c>
      <c r="D108" s="60">
        <v>0.4</v>
      </c>
      <c r="E108" s="60">
        <v>0.4</v>
      </c>
      <c r="F108" s="60">
        <v>10.4</v>
      </c>
      <c r="G108" s="60">
        <v>45</v>
      </c>
      <c r="H108" s="69"/>
      <c r="I108" s="69"/>
      <c r="J108" s="69"/>
      <c r="K108" s="69"/>
      <c r="L108" s="70"/>
      <c r="M108" s="51">
        <v>0.03</v>
      </c>
      <c r="N108" s="51">
        <v>10</v>
      </c>
      <c r="O108" s="89">
        <v>5.0000000000000001E-3</v>
      </c>
      <c r="P108" s="89">
        <v>0.4</v>
      </c>
      <c r="Q108" s="89">
        <v>16</v>
      </c>
      <c r="R108" s="89">
        <v>11</v>
      </c>
      <c r="S108" s="89">
        <v>9</v>
      </c>
      <c r="T108" s="89">
        <v>3.78</v>
      </c>
      <c r="U108" s="5"/>
      <c r="V108" s="5"/>
      <c r="W108" s="5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  <c r="JH108" s="6"/>
      <c r="JI108" s="6"/>
      <c r="JJ108" s="6"/>
      <c r="JK108" s="6"/>
      <c r="JL108" s="6"/>
      <c r="JM108" s="6"/>
      <c r="JN108" s="6"/>
      <c r="JO108" s="6"/>
      <c r="JP108" s="6"/>
      <c r="JQ108" s="6"/>
      <c r="JR108" s="6"/>
      <c r="JS108" s="6"/>
      <c r="JT108" s="6"/>
      <c r="JU108" s="6"/>
      <c r="JV108" s="6"/>
      <c r="JW108" s="6"/>
      <c r="JX108" s="6"/>
      <c r="JY108" s="6"/>
      <c r="JZ108" s="6"/>
      <c r="KA108" s="6"/>
      <c r="KB108" s="6"/>
      <c r="KC108" s="6"/>
      <c r="KD108" s="6"/>
      <c r="KE108" s="6"/>
      <c r="KF108" s="6"/>
      <c r="KG108" s="6"/>
      <c r="KH108" s="6"/>
      <c r="KI108" s="6"/>
      <c r="KJ108" s="6"/>
      <c r="KK108" s="6"/>
      <c r="KL108" s="6"/>
      <c r="KM108" s="6"/>
      <c r="KN108" s="6"/>
      <c r="KO108" s="6"/>
      <c r="KP108" s="6"/>
      <c r="KQ108" s="6"/>
      <c r="KR108" s="6"/>
      <c r="KS108" s="6"/>
      <c r="KT108" s="6"/>
      <c r="KU108" s="6"/>
      <c r="KV108" s="6"/>
      <c r="KW108" s="6"/>
      <c r="KX108" s="6"/>
      <c r="KY108" s="6"/>
      <c r="KZ108" s="6"/>
      <c r="LA108" s="6"/>
      <c r="LB108" s="6"/>
      <c r="LC108" s="6"/>
      <c r="LD108" s="6"/>
      <c r="LE108" s="6"/>
      <c r="LF108" s="6"/>
      <c r="LG108" s="6"/>
      <c r="LH108" s="6"/>
      <c r="LI108" s="6"/>
      <c r="LJ108" s="6"/>
      <c r="LK108" s="6"/>
      <c r="LL108" s="6"/>
      <c r="LM108" s="6"/>
      <c r="LN108" s="6"/>
      <c r="LO108" s="6"/>
      <c r="LP108" s="6"/>
      <c r="LQ108" s="6"/>
      <c r="LR108" s="6"/>
      <c r="LS108" s="6"/>
      <c r="LT108" s="6"/>
      <c r="LU108" s="6"/>
      <c r="LV108" s="6"/>
      <c r="LW108" s="6"/>
      <c r="LX108" s="6"/>
      <c r="LY108" s="6"/>
      <c r="LZ108" s="6"/>
      <c r="MA108" s="6"/>
      <c r="MB108" s="6"/>
      <c r="MC108" s="6"/>
      <c r="MD108" s="6"/>
      <c r="ME108" s="6"/>
      <c r="MF108" s="6"/>
      <c r="MG108" s="6"/>
      <c r="MH108" s="6"/>
      <c r="MI108" s="6"/>
      <c r="MJ108" s="6"/>
      <c r="MK108" s="6"/>
    </row>
    <row r="109" spans="1:349" ht="23.25" customHeight="1" x14ac:dyDescent="0.25">
      <c r="A109" s="10" t="s">
        <v>51</v>
      </c>
      <c r="B109" s="11" t="s">
        <v>52</v>
      </c>
      <c r="C109" s="2">
        <v>28</v>
      </c>
      <c r="D109" s="2">
        <v>2.6</v>
      </c>
      <c r="E109" s="2">
        <v>0.2</v>
      </c>
      <c r="F109" s="2">
        <v>13.4</v>
      </c>
      <c r="G109" s="60">
        <v>74</v>
      </c>
      <c r="H109" s="2"/>
      <c r="I109" s="2"/>
      <c r="J109" s="2"/>
      <c r="K109" s="2"/>
      <c r="L109" s="88"/>
      <c r="M109" s="51">
        <v>0.01</v>
      </c>
      <c r="N109" s="51"/>
      <c r="O109" s="89"/>
      <c r="P109" s="89">
        <v>0.05</v>
      </c>
      <c r="Q109" s="89">
        <v>10</v>
      </c>
      <c r="R109" s="89">
        <v>32</v>
      </c>
      <c r="S109" s="89"/>
      <c r="T109" s="89">
        <v>0.25</v>
      </c>
      <c r="U109" s="5"/>
      <c r="V109" s="5"/>
      <c r="W109" s="5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  <c r="JH109" s="6"/>
      <c r="JI109" s="6"/>
      <c r="JJ109" s="6"/>
      <c r="JK109" s="6"/>
      <c r="JL109" s="6"/>
      <c r="JM109" s="6"/>
      <c r="JN109" s="6"/>
      <c r="JO109" s="6"/>
      <c r="JP109" s="6"/>
      <c r="JQ109" s="6"/>
      <c r="JR109" s="6"/>
      <c r="JS109" s="6"/>
      <c r="JT109" s="6"/>
      <c r="JU109" s="6"/>
      <c r="JV109" s="6"/>
      <c r="JW109" s="6"/>
      <c r="JX109" s="6"/>
      <c r="JY109" s="6"/>
      <c r="JZ109" s="6"/>
      <c r="KA109" s="6"/>
      <c r="KB109" s="6"/>
      <c r="KC109" s="6"/>
      <c r="KD109" s="6"/>
      <c r="KE109" s="6"/>
      <c r="KF109" s="6"/>
      <c r="KG109" s="6"/>
      <c r="KH109" s="6"/>
      <c r="KI109" s="6"/>
      <c r="KJ109" s="6"/>
      <c r="KK109" s="6"/>
      <c r="KL109" s="6"/>
      <c r="KM109" s="6"/>
      <c r="KN109" s="6"/>
      <c r="KO109" s="6"/>
      <c r="KP109" s="6"/>
      <c r="KQ109" s="6"/>
      <c r="KR109" s="6"/>
      <c r="KS109" s="6"/>
      <c r="KT109" s="6"/>
      <c r="KU109" s="6"/>
      <c r="KV109" s="6"/>
      <c r="KW109" s="6"/>
      <c r="KX109" s="6"/>
      <c r="KY109" s="6"/>
      <c r="KZ109" s="6"/>
      <c r="LA109" s="6"/>
      <c r="LB109" s="6"/>
      <c r="LC109" s="6"/>
      <c r="LD109" s="6"/>
      <c r="LE109" s="6"/>
      <c r="LF109" s="6"/>
      <c r="LG109" s="6"/>
      <c r="LH109" s="6"/>
      <c r="LI109" s="6"/>
      <c r="LJ109" s="6"/>
      <c r="LK109" s="6"/>
      <c r="LL109" s="6"/>
      <c r="LM109" s="6"/>
      <c r="LN109" s="6"/>
      <c r="LO109" s="6"/>
      <c r="LP109" s="6"/>
      <c r="LQ109" s="6"/>
      <c r="LR109" s="6"/>
      <c r="LS109" s="6"/>
      <c r="LT109" s="6"/>
      <c r="LU109" s="6"/>
      <c r="LV109" s="6"/>
      <c r="LW109" s="6"/>
      <c r="LX109" s="6"/>
      <c r="LY109" s="6"/>
      <c r="LZ109" s="6"/>
      <c r="MA109" s="6"/>
      <c r="MB109" s="6"/>
      <c r="MC109" s="6"/>
      <c r="MD109" s="6"/>
      <c r="ME109" s="6"/>
      <c r="MF109" s="6"/>
      <c r="MG109" s="6"/>
      <c r="MH109" s="6"/>
      <c r="MI109" s="6"/>
      <c r="MJ109" s="6"/>
      <c r="MK109" s="6"/>
    </row>
    <row r="110" spans="1:349" ht="15" customHeight="1" x14ac:dyDescent="0.25">
      <c r="A110" s="10" t="s">
        <v>51</v>
      </c>
      <c r="B110" s="11" t="s">
        <v>53</v>
      </c>
      <c r="C110" s="2">
        <v>52.5</v>
      </c>
      <c r="D110" s="2">
        <v>4</v>
      </c>
      <c r="E110" s="2">
        <v>1</v>
      </c>
      <c r="F110" s="2">
        <v>20</v>
      </c>
      <c r="G110" s="60">
        <v>100</v>
      </c>
      <c r="H110" s="2">
        <v>0.18</v>
      </c>
      <c r="I110" s="2">
        <v>0.08</v>
      </c>
      <c r="J110" s="2"/>
      <c r="K110" s="2">
        <v>35</v>
      </c>
      <c r="L110" s="88">
        <v>3.9</v>
      </c>
      <c r="M110" s="51">
        <v>0.06</v>
      </c>
      <c r="N110" s="51"/>
      <c r="O110" s="89"/>
      <c r="P110" s="89">
        <v>0.05</v>
      </c>
      <c r="Q110" s="89">
        <v>10</v>
      </c>
      <c r="R110" s="89">
        <v>32</v>
      </c>
      <c r="S110" s="89"/>
      <c r="T110" s="89">
        <v>0.6</v>
      </c>
      <c r="U110" s="5"/>
      <c r="V110" s="5"/>
      <c r="W110" s="5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  <c r="KZ110" s="6"/>
      <c r="LA110" s="6"/>
      <c r="LB110" s="6"/>
      <c r="LC110" s="6"/>
      <c r="LD110" s="6"/>
      <c r="LE110" s="6"/>
      <c r="LF110" s="6"/>
      <c r="LG110" s="6"/>
      <c r="LH110" s="6"/>
      <c r="LI110" s="6"/>
      <c r="LJ110" s="6"/>
      <c r="LK110" s="6"/>
      <c r="LL110" s="6"/>
      <c r="LM110" s="6"/>
      <c r="LN110" s="6"/>
      <c r="LO110" s="6"/>
      <c r="LP110" s="6"/>
      <c r="LQ110" s="6"/>
      <c r="LR110" s="6"/>
      <c r="LS110" s="6"/>
      <c r="LT110" s="6"/>
      <c r="LU110" s="6"/>
      <c r="LV110" s="6"/>
      <c r="LW110" s="6"/>
      <c r="LX110" s="6"/>
      <c r="LY110" s="6"/>
      <c r="LZ110" s="6"/>
      <c r="MA110" s="6"/>
      <c r="MB110" s="6"/>
      <c r="MC110" s="6"/>
      <c r="MD110" s="6"/>
      <c r="ME110" s="6"/>
      <c r="MF110" s="6"/>
      <c r="MG110" s="6"/>
      <c r="MH110" s="6"/>
      <c r="MI110" s="6"/>
      <c r="MJ110" s="6"/>
      <c r="MK110" s="6"/>
    </row>
    <row r="111" spans="1:349" s="22" customFormat="1" ht="18.75" customHeight="1" x14ac:dyDescent="0.2">
      <c r="A111" s="146" t="s">
        <v>17</v>
      </c>
      <c r="B111" s="147"/>
      <c r="C111" s="147"/>
      <c r="D111" s="19">
        <f>D110+D107+D106+D104+D102+D100+D99+D108+D105+D101+D109</f>
        <v>32.209999999999994</v>
      </c>
      <c r="E111" s="19">
        <f t="shared" ref="E111:W111" si="5">E110+E107+E106+E104+E102+E100+E99+E108+E105+E101+E109</f>
        <v>27.619999999999997</v>
      </c>
      <c r="F111" s="19">
        <f t="shared" si="5"/>
        <v>189.9</v>
      </c>
      <c r="G111" s="19">
        <f t="shared" si="5"/>
        <v>1039.8</v>
      </c>
      <c r="H111" s="19">
        <f t="shared" si="5"/>
        <v>0.53</v>
      </c>
      <c r="I111" s="19">
        <f t="shared" si="5"/>
        <v>0.49000000000000005</v>
      </c>
      <c r="J111" s="19">
        <f t="shared" si="5"/>
        <v>70.599999999999994</v>
      </c>
      <c r="K111" s="19">
        <f t="shared" si="5"/>
        <v>101.74000000000001</v>
      </c>
      <c r="L111" s="19">
        <f t="shared" si="5"/>
        <v>15.62</v>
      </c>
      <c r="M111" s="19">
        <f t="shared" si="5"/>
        <v>0.30099999999999999</v>
      </c>
      <c r="N111" s="19">
        <f t="shared" si="5"/>
        <v>20.32</v>
      </c>
      <c r="O111" s="19">
        <f t="shared" si="5"/>
        <v>0.17499999999999999</v>
      </c>
      <c r="P111" s="19">
        <f t="shared" si="5"/>
        <v>3.1949999999999994</v>
      </c>
      <c r="Q111" s="19">
        <f t="shared" si="5"/>
        <v>673.1</v>
      </c>
      <c r="R111" s="19">
        <f t="shared" si="5"/>
        <v>431.86</v>
      </c>
      <c r="S111" s="19">
        <f t="shared" si="5"/>
        <v>79.84</v>
      </c>
      <c r="T111" s="19">
        <f t="shared" si="5"/>
        <v>8.0599999999999987</v>
      </c>
      <c r="U111" s="19">
        <f t="shared" si="5"/>
        <v>0.05</v>
      </c>
      <c r="V111" s="19">
        <f t="shared" si="5"/>
        <v>5</v>
      </c>
      <c r="W111" s="19">
        <f t="shared" si="5"/>
        <v>0</v>
      </c>
      <c r="X111" s="34"/>
      <c r="Y111" s="34"/>
      <c r="Z111" s="34"/>
      <c r="AA111" s="34"/>
      <c r="AB111" s="34"/>
      <c r="AC111" s="34"/>
      <c r="AD111" s="34"/>
      <c r="AE111" s="37"/>
      <c r="AI111" s="195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  <c r="IV111" s="34"/>
      <c r="IW111" s="34"/>
      <c r="IX111" s="34"/>
      <c r="IY111" s="34"/>
      <c r="IZ111" s="34"/>
      <c r="JA111" s="34"/>
      <c r="JB111" s="34"/>
      <c r="JC111" s="34"/>
      <c r="JD111" s="34"/>
      <c r="JE111" s="34"/>
      <c r="JF111" s="34"/>
      <c r="JG111" s="34"/>
      <c r="JH111" s="34"/>
      <c r="JI111" s="34"/>
      <c r="JJ111" s="34"/>
      <c r="JK111" s="34"/>
      <c r="JL111" s="34"/>
      <c r="JM111" s="34"/>
      <c r="JN111" s="34"/>
      <c r="JO111" s="34"/>
      <c r="JP111" s="34"/>
      <c r="JQ111" s="34"/>
      <c r="JR111" s="34"/>
      <c r="JS111" s="34"/>
      <c r="JT111" s="34"/>
      <c r="JU111" s="34"/>
      <c r="JV111" s="34"/>
      <c r="JW111" s="34"/>
      <c r="JX111" s="34"/>
      <c r="JY111" s="34"/>
      <c r="JZ111" s="34"/>
      <c r="KA111" s="34"/>
      <c r="KB111" s="34"/>
      <c r="KC111" s="34"/>
      <c r="KD111" s="34"/>
      <c r="KE111" s="34"/>
      <c r="KF111" s="34"/>
      <c r="KG111" s="34"/>
      <c r="KH111" s="34"/>
      <c r="KI111" s="34"/>
      <c r="KJ111" s="34"/>
      <c r="KK111" s="34"/>
      <c r="KL111" s="34"/>
      <c r="KM111" s="34"/>
      <c r="KN111" s="34"/>
      <c r="KO111" s="34"/>
      <c r="KP111" s="34"/>
      <c r="KQ111" s="34"/>
      <c r="KR111" s="34"/>
      <c r="KS111" s="34"/>
      <c r="KT111" s="34"/>
      <c r="KU111" s="34"/>
      <c r="KV111" s="34"/>
      <c r="KW111" s="34"/>
      <c r="KX111" s="34"/>
      <c r="KY111" s="34"/>
      <c r="KZ111" s="34"/>
      <c r="LA111" s="34"/>
      <c r="LB111" s="34"/>
      <c r="LC111" s="34"/>
      <c r="LD111" s="34"/>
      <c r="LE111" s="34"/>
      <c r="LF111" s="34"/>
      <c r="LG111" s="34"/>
      <c r="LH111" s="34"/>
      <c r="LI111" s="34"/>
      <c r="LJ111" s="34"/>
      <c r="LK111" s="34"/>
      <c r="LL111" s="34"/>
      <c r="LM111" s="34"/>
      <c r="LN111" s="34"/>
      <c r="LO111" s="34"/>
      <c r="LP111" s="34"/>
      <c r="LQ111" s="34"/>
      <c r="LR111" s="34"/>
      <c r="LS111" s="34"/>
      <c r="LT111" s="34"/>
      <c r="LU111" s="34"/>
      <c r="LV111" s="34"/>
      <c r="LW111" s="34"/>
      <c r="LX111" s="34"/>
      <c r="LY111" s="34"/>
      <c r="LZ111" s="34"/>
      <c r="MA111" s="34"/>
      <c r="MB111" s="34"/>
      <c r="MC111" s="34"/>
      <c r="MD111" s="34"/>
      <c r="ME111" s="34"/>
      <c r="MF111" s="34"/>
      <c r="MG111" s="34"/>
      <c r="MH111" s="34"/>
      <c r="MI111" s="34"/>
      <c r="MJ111" s="34"/>
      <c r="MK111" s="34"/>
    </row>
    <row r="112" spans="1:349" s="6" customFormat="1" ht="13.5" customHeight="1" x14ac:dyDescent="0.2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9"/>
      <c r="W112" s="5"/>
    </row>
    <row r="113" spans="1:349" s="14" customFormat="1" ht="14.25" customHeight="1" x14ac:dyDescent="0.25">
      <c r="A113" s="143" t="s">
        <v>21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5"/>
      <c r="W113" s="177" t="s">
        <v>61</v>
      </c>
      <c r="X113" s="6"/>
      <c r="Y113" s="6"/>
      <c r="Z113" s="6"/>
      <c r="AA113" s="6"/>
      <c r="AB113" s="6"/>
      <c r="AC113" s="6"/>
      <c r="AD113" s="6"/>
      <c r="AE113" s="38"/>
      <c r="AI113" s="19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  <c r="IY113" s="6"/>
      <c r="IZ113" s="6"/>
      <c r="JA113" s="6"/>
      <c r="JB113" s="6"/>
      <c r="JC113" s="6"/>
      <c r="JD113" s="6"/>
      <c r="JE113" s="6"/>
      <c r="JF113" s="6"/>
      <c r="JG113" s="6"/>
      <c r="JH113" s="6"/>
      <c r="JI113" s="6"/>
      <c r="JJ113" s="6"/>
      <c r="JK113" s="6"/>
      <c r="JL113" s="6"/>
      <c r="JM113" s="6"/>
      <c r="JN113" s="6"/>
      <c r="JO113" s="6"/>
      <c r="JP113" s="6"/>
      <c r="JQ113" s="6"/>
      <c r="JR113" s="6"/>
      <c r="JS113" s="6"/>
      <c r="JT113" s="6"/>
      <c r="JU113" s="6"/>
      <c r="JV113" s="6"/>
      <c r="JW113" s="6"/>
      <c r="JX113" s="6"/>
      <c r="JY113" s="6"/>
      <c r="JZ113" s="6"/>
      <c r="KA113" s="6"/>
      <c r="KB113" s="6"/>
      <c r="KC113" s="6"/>
      <c r="KD113" s="6"/>
      <c r="KE113" s="6"/>
      <c r="KF113" s="6"/>
      <c r="KG113" s="6"/>
      <c r="KH113" s="6"/>
      <c r="KI113" s="6"/>
      <c r="KJ113" s="6"/>
      <c r="KK113" s="6"/>
      <c r="KL113" s="6"/>
      <c r="KM113" s="6"/>
      <c r="KN113" s="6"/>
      <c r="KO113" s="6"/>
      <c r="KP113" s="6"/>
      <c r="KQ113" s="6"/>
      <c r="KR113" s="6"/>
      <c r="KS113" s="6"/>
      <c r="KT113" s="6"/>
      <c r="KU113" s="6"/>
      <c r="KV113" s="6"/>
      <c r="KW113" s="6"/>
      <c r="KX113" s="6"/>
      <c r="KY113" s="6"/>
      <c r="KZ113" s="6"/>
      <c r="LA113" s="6"/>
      <c r="LB113" s="6"/>
      <c r="LC113" s="6"/>
      <c r="LD113" s="6"/>
      <c r="LE113" s="6"/>
      <c r="LF113" s="6"/>
      <c r="LG113" s="6"/>
      <c r="LH113" s="6"/>
      <c r="LI113" s="6"/>
      <c r="LJ113" s="6"/>
      <c r="LK113" s="6"/>
      <c r="LL113" s="6"/>
      <c r="LM113" s="6"/>
      <c r="LN113" s="6"/>
      <c r="LO113" s="6"/>
      <c r="LP113" s="6"/>
      <c r="LQ113" s="6"/>
      <c r="LR113" s="6"/>
      <c r="LS113" s="6"/>
      <c r="LT113" s="6"/>
      <c r="LU113" s="6"/>
      <c r="LV113" s="6"/>
      <c r="LW113" s="6"/>
      <c r="LX113" s="6"/>
      <c r="LY113" s="6"/>
      <c r="LZ113" s="6"/>
      <c r="MA113" s="6"/>
      <c r="MB113" s="6"/>
      <c r="MC113" s="6"/>
      <c r="MD113" s="6"/>
      <c r="ME113" s="6"/>
      <c r="MF113" s="6"/>
      <c r="MG113" s="6"/>
      <c r="MH113" s="6"/>
      <c r="MI113" s="6"/>
      <c r="MJ113" s="6"/>
      <c r="MK113" s="6"/>
    </row>
    <row r="114" spans="1:349" ht="35.25" customHeight="1" x14ac:dyDescent="0.25">
      <c r="A114" s="151" t="s">
        <v>1</v>
      </c>
      <c r="B114" s="151" t="s">
        <v>2</v>
      </c>
      <c r="C114" s="148" t="s">
        <v>3</v>
      </c>
      <c r="D114" s="150" t="s">
        <v>5</v>
      </c>
      <c r="E114" s="150"/>
      <c r="F114" s="150"/>
      <c r="G114" s="149" t="s">
        <v>27</v>
      </c>
      <c r="H114" s="155" t="s">
        <v>8</v>
      </c>
      <c r="I114" s="155"/>
      <c r="J114" s="155"/>
      <c r="K114" s="155" t="s">
        <v>12</v>
      </c>
      <c r="L114" s="153"/>
      <c r="M114" s="140" t="s">
        <v>37</v>
      </c>
      <c r="N114" s="141"/>
      <c r="O114" s="141"/>
      <c r="P114" s="142"/>
      <c r="Q114" s="140" t="s">
        <v>38</v>
      </c>
      <c r="R114" s="141"/>
      <c r="S114" s="141"/>
      <c r="T114" s="141"/>
      <c r="U114" s="141"/>
      <c r="V114" s="142"/>
      <c r="W114" s="178"/>
      <c r="X114" s="6"/>
      <c r="Y114" s="6"/>
      <c r="Z114" s="6"/>
      <c r="AA114" s="6"/>
      <c r="AB114" s="6"/>
      <c r="AC114" s="6"/>
      <c r="AD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  <c r="KU114" s="6"/>
      <c r="KV114" s="6"/>
      <c r="KW114" s="6"/>
      <c r="KX114" s="6"/>
      <c r="KY114" s="6"/>
      <c r="KZ114" s="6"/>
      <c r="LA114" s="6"/>
      <c r="LB114" s="6"/>
      <c r="LC114" s="6"/>
      <c r="LD114" s="6"/>
      <c r="LE114" s="6"/>
      <c r="LF114" s="6"/>
      <c r="LG114" s="6"/>
      <c r="LH114" s="6"/>
      <c r="LI114" s="6"/>
      <c r="LJ114" s="6"/>
      <c r="LK114" s="6"/>
      <c r="LL114" s="6"/>
      <c r="LM114" s="6"/>
      <c r="LN114" s="6"/>
      <c r="LO114" s="6"/>
      <c r="LP114" s="6"/>
      <c r="LQ114" s="6"/>
      <c r="LR114" s="6"/>
      <c r="LS114" s="6"/>
      <c r="LT114" s="6"/>
      <c r="LU114" s="6"/>
      <c r="LV114" s="6"/>
      <c r="LW114" s="6"/>
      <c r="LX114" s="6"/>
      <c r="LY114" s="6"/>
      <c r="LZ114" s="6"/>
      <c r="MA114" s="6"/>
      <c r="MB114" s="6"/>
      <c r="MC114" s="6"/>
      <c r="MD114" s="6"/>
      <c r="ME114" s="6"/>
      <c r="MF114" s="6"/>
      <c r="MG114" s="6"/>
      <c r="MH114" s="6"/>
      <c r="MI114" s="6"/>
      <c r="MJ114" s="6"/>
      <c r="MK114" s="6"/>
    </row>
    <row r="115" spans="1:349" ht="15.75" customHeight="1" x14ac:dyDescent="0.25">
      <c r="A115" s="152"/>
      <c r="B115" s="152"/>
      <c r="C115" s="137"/>
      <c r="D115" s="27" t="s">
        <v>4</v>
      </c>
      <c r="E115" s="28" t="s">
        <v>6</v>
      </c>
      <c r="F115" s="79" t="s">
        <v>7</v>
      </c>
      <c r="G115" s="149"/>
      <c r="H115" s="82" t="s">
        <v>9</v>
      </c>
      <c r="I115" s="82" t="s">
        <v>10</v>
      </c>
      <c r="J115" s="82" t="s">
        <v>11</v>
      </c>
      <c r="K115" s="82" t="s">
        <v>13</v>
      </c>
      <c r="L115" s="81" t="s">
        <v>14</v>
      </c>
      <c r="M115" s="50" t="s">
        <v>9</v>
      </c>
      <c r="N115" s="50" t="s">
        <v>11</v>
      </c>
      <c r="O115" s="50" t="s">
        <v>39</v>
      </c>
      <c r="P115" s="50" t="s">
        <v>40</v>
      </c>
      <c r="Q115" s="50" t="s">
        <v>13</v>
      </c>
      <c r="R115" s="50" t="s">
        <v>41</v>
      </c>
      <c r="S115" s="50" t="s">
        <v>42</v>
      </c>
      <c r="T115" s="50" t="s">
        <v>14</v>
      </c>
      <c r="U115" s="5" t="s">
        <v>59</v>
      </c>
      <c r="V115" s="5" t="s">
        <v>60</v>
      </c>
      <c r="W115" s="179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  <c r="IW115" s="6"/>
      <c r="IX115" s="6"/>
      <c r="IY115" s="6"/>
      <c r="IZ115" s="6"/>
      <c r="JA115" s="6"/>
      <c r="JB115" s="6"/>
      <c r="JC115" s="6"/>
      <c r="JD115" s="6"/>
      <c r="JE115" s="6"/>
      <c r="JF115" s="6"/>
      <c r="JG115" s="6"/>
      <c r="JH115" s="6"/>
      <c r="JI115" s="6"/>
      <c r="JJ115" s="6"/>
      <c r="JK115" s="6"/>
      <c r="JL115" s="6"/>
      <c r="JM115" s="6"/>
      <c r="JN115" s="6"/>
      <c r="JO115" s="6"/>
      <c r="JP115" s="6"/>
      <c r="JQ115" s="6"/>
      <c r="JR115" s="6"/>
      <c r="JS115" s="6"/>
      <c r="JT115" s="6"/>
      <c r="JU115" s="6"/>
      <c r="JV115" s="6"/>
      <c r="JW115" s="6"/>
      <c r="JX115" s="6"/>
      <c r="JY115" s="6"/>
      <c r="JZ115" s="6"/>
      <c r="KA115" s="6"/>
      <c r="KB115" s="6"/>
      <c r="KC115" s="6"/>
      <c r="KD115" s="6"/>
      <c r="KE115" s="6"/>
      <c r="KF115" s="6"/>
      <c r="KG115" s="6"/>
      <c r="KH115" s="6"/>
      <c r="KI115" s="6"/>
      <c r="KJ115" s="6"/>
      <c r="KK115" s="6"/>
      <c r="KL115" s="6"/>
      <c r="KM115" s="6"/>
      <c r="KN115" s="6"/>
      <c r="KO115" s="6"/>
      <c r="KP115" s="6"/>
      <c r="KQ115" s="6"/>
      <c r="KR115" s="6"/>
      <c r="KS115" s="6"/>
      <c r="KT115" s="6"/>
      <c r="KU115" s="6"/>
      <c r="KV115" s="6"/>
      <c r="KW115" s="6"/>
      <c r="KX115" s="6"/>
      <c r="KY115" s="6"/>
      <c r="KZ115" s="6"/>
      <c r="LA115" s="6"/>
      <c r="LB115" s="6"/>
      <c r="LC115" s="6"/>
      <c r="LD115" s="6"/>
      <c r="LE115" s="6"/>
      <c r="LF115" s="6"/>
      <c r="LG115" s="6"/>
      <c r="LH115" s="6"/>
      <c r="LI115" s="6"/>
      <c r="LJ115" s="6"/>
      <c r="LK115" s="6"/>
      <c r="LL115" s="6"/>
      <c r="LM115" s="6"/>
      <c r="LN115" s="6"/>
      <c r="LO115" s="6"/>
      <c r="LP115" s="6"/>
      <c r="LQ115" s="6"/>
      <c r="LR115" s="6"/>
      <c r="LS115" s="6"/>
      <c r="LT115" s="6"/>
      <c r="LU115" s="6"/>
      <c r="LV115" s="6"/>
      <c r="LW115" s="6"/>
      <c r="LX115" s="6"/>
      <c r="LY115" s="6"/>
      <c r="LZ115" s="6"/>
      <c r="MA115" s="6"/>
      <c r="MB115" s="6"/>
      <c r="MC115" s="6"/>
      <c r="MD115" s="6"/>
      <c r="ME115" s="6"/>
      <c r="MF115" s="6"/>
      <c r="MG115" s="6"/>
      <c r="MH115" s="6"/>
      <c r="MI115" s="6"/>
      <c r="MJ115" s="6"/>
      <c r="MK115" s="6"/>
    </row>
    <row r="116" spans="1:349" ht="15" customHeight="1" x14ac:dyDescent="0.25">
      <c r="A116" s="143" t="s">
        <v>15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5"/>
      <c r="W116" s="5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  <c r="IY116" s="6"/>
      <c r="IZ116" s="6"/>
      <c r="JA116" s="6"/>
      <c r="JB116" s="6"/>
      <c r="JC116" s="6"/>
      <c r="JD116" s="6"/>
      <c r="JE116" s="6"/>
      <c r="JF116" s="6"/>
      <c r="JG116" s="6"/>
      <c r="JH116" s="6"/>
      <c r="JI116" s="6"/>
      <c r="JJ116" s="6"/>
      <c r="JK116" s="6"/>
      <c r="JL116" s="6"/>
      <c r="JM116" s="6"/>
      <c r="JN116" s="6"/>
      <c r="JO116" s="6"/>
      <c r="JP116" s="6"/>
      <c r="JQ116" s="6"/>
      <c r="JR116" s="6"/>
      <c r="JS116" s="6"/>
      <c r="JT116" s="6"/>
      <c r="JU116" s="6"/>
      <c r="JV116" s="6"/>
      <c r="JW116" s="6"/>
      <c r="JX116" s="6"/>
      <c r="JY116" s="6"/>
      <c r="JZ116" s="6"/>
      <c r="KA116" s="6"/>
      <c r="KB116" s="6"/>
      <c r="KC116" s="6"/>
      <c r="KD116" s="6"/>
      <c r="KE116" s="6"/>
      <c r="KF116" s="6"/>
      <c r="KG116" s="6"/>
      <c r="KH116" s="6"/>
      <c r="KI116" s="6"/>
      <c r="KJ116" s="6"/>
      <c r="KK116" s="6"/>
      <c r="KL116" s="6"/>
      <c r="KM116" s="6"/>
      <c r="KN116" s="6"/>
      <c r="KO116" s="6"/>
      <c r="KP116" s="6"/>
      <c r="KQ116" s="6"/>
      <c r="KR116" s="6"/>
      <c r="KS116" s="6"/>
      <c r="KT116" s="6"/>
      <c r="KU116" s="6"/>
      <c r="KV116" s="6"/>
      <c r="KW116" s="6"/>
      <c r="KX116" s="6"/>
      <c r="KY116" s="6"/>
      <c r="KZ116" s="6"/>
      <c r="LA116" s="6"/>
      <c r="LB116" s="6"/>
      <c r="LC116" s="6"/>
      <c r="LD116" s="6"/>
      <c r="LE116" s="6"/>
      <c r="LF116" s="6"/>
      <c r="LG116" s="6"/>
      <c r="LH116" s="6"/>
      <c r="LI116" s="6"/>
      <c r="LJ116" s="6"/>
      <c r="LK116" s="6"/>
      <c r="LL116" s="6"/>
      <c r="LM116" s="6"/>
      <c r="LN116" s="6"/>
      <c r="LO116" s="6"/>
      <c r="LP116" s="6"/>
      <c r="LQ116" s="6"/>
      <c r="LR116" s="6"/>
      <c r="LS116" s="6"/>
      <c r="LT116" s="6"/>
      <c r="LU116" s="6"/>
      <c r="LV116" s="6"/>
      <c r="LW116" s="6"/>
      <c r="LX116" s="6"/>
      <c r="LY116" s="6"/>
      <c r="LZ116" s="6"/>
      <c r="MA116" s="6"/>
      <c r="MB116" s="6"/>
      <c r="MC116" s="6"/>
      <c r="MD116" s="6"/>
      <c r="ME116" s="6"/>
      <c r="MF116" s="6"/>
      <c r="MG116" s="6"/>
      <c r="MH116" s="6"/>
      <c r="MI116" s="6"/>
      <c r="MJ116" s="6"/>
      <c r="MK116" s="6"/>
    </row>
    <row r="117" spans="1:349" ht="29.25" customHeight="1" x14ac:dyDescent="0.25">
      <c r="A117" s="10">
        <v>202</v>
      </c>
      <c r="B117" s="11" t="s">
        <v>29</v>
      </c>
      <c r="C117" s="2">
        <v>180</v>
      </c>
      <c r="D117" s="2">
        <v>1.4</v>
      </c>
      <c r="E117" s="2">
        <v>4.7</v>
      </c>
      <c r="F117" s="2">
        <v>14.8</v>
      </c>
      <c r="G117" s="60">
        <v>201.9</v>
      </c>
      <c r="H117" s="69"/>
      <c r="I117" s="69"/>
      <c r="J117" s="69"/>
      <c r="K117" s="69"/>
      <c r="L117" s="70"/>
      <c r="M117" s="51">
        <v>0.03</v>
      </c>
      <c r="N117" s="51">
        <v>1.62</v>
      </c>
      <c r="O117" s="51">
        <v>0.3</v>
      </c>
      <c r="P117" s="51">
        <v>0.11</v>
      </c>
      <c r="Q117" s="51">
        <v>44</v>
      </c>
      <c r="R117" s="51">
        <v>67.69</v>
      </c>
      <c r="S117" s="51">
        <v>82.435000000000002</v>
      </c>
      <c r="T117" s="51">
        <v>0.28000000000000003</v>
      </c>
      <c r="U117" s="5">
        <v>2.5000000000000001E-2</v>
      </c>
      <c r="V117" s="5">
        <v>2.5</v>
      </c>
      <c r="W117" s="5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  <c r="IY117" s="6"/>
      <c r="IZ117" s="6"/>
      <c r="JA117" s="6"/>
      <c r="JB117" s="6"/>
      <c r="JC117" s="6"/>
      <c r="JD117" s="6"/>
      <c r="JE117" s="6"/>
      <c r="JF117" s="6"/>
      <c r="JG117" s="6"/>
      <c r="JH117" s="6"/>
      <c r="JI117" s="6"/>
      <c r="JJ117" s="6"/>
      <c r="JK117" s="6"/>
      <c r="JL117" s="6"/>
      <c r="JM117" s="6"/>
      <c r="JN117" s="6"/>
      <c r="JO117" s="6"/>
      <c r="JP117" s="6"/>
      <c r="JQ117" s="6"/>
      <c r="JR117" s="6"/>
      <c r="JS117" s="6"/>
      <c r="JT117" s="6"/>
      <c r="JU117" s="6"/>
      <c r="JV117" s="6"/>
      <c r="JW117" s="6"/>
      <c r="JX117" s="6"/>
      <c r="JY117" s="6"/>
      <c r="JZ117" s="6"/>
      <c r="KA117" s="6"/>
      <c r="KB117" s="6"/>
      <c r="KC117" s="6"/>
      <c r="KD117" s="6"/>
      <c r="KE117" s="6"/>
      <c r="KF117" s="6"/>
      <c r="KG117" s="6"/>
      <c r="KH117" s="6"/>
      <c r="KI117" s="6"/>
      <c r="KJ117" s="6"/>
      <c r="KK117" s="6"/>
      <c r="KL117" s="6"/>
      <c r="KM117" s="6"/>
      <c r="KN117" s="6"/>
      <c r="KO117" s="6"/>
      <c r="KP117" s="6"/>
      <c r="KQ117" s="6"/>
      <c r="KR117" s="6"/>
      <c r="KS117" s="6"/>
      <c r="KT117" s="6"/>
      <c r="KU117" s="6"/>
      <c r="KV117" s="6"/>
      <c r="KW117" s="6"/>
      <c r="KX117" s="6"/>
      <c r="KY117" s="6"/>
      <c r="KZ117" s="6"/>
      <c r="LA117" s="6"/>
      <c r="LB117" s="6"/>
      <c r="LC117" s="6"/>
      <c r="LD117" s="6"/>
      <c r="LE117" s="6"/>
      <c r="LF117" s="6"/>
      <c r="LG117" s="6"/>
      <c r="LH117" s="6"/>
      <c r="LI117" s="6"/>
      <c r="LJ117" s="6"/>
      <c r="LK117" s="6"/>
      <c r="LL117" s="6"/>
      <c r="LM117" s="6"/>
      <c r="LN117" s="6"/>
      <c r="LO117" s="6"/>
      <c r="LP117" s="6"/>
      <c r="LQ117" s="6"/>
      <c r="LR117" s="6"/>
      <c r="LS117" s="6"/>
      <c r="LT117" s="6"/>
      <c r="LU117" s="6"/>
      <c r="LV117" s="6"/>
      <c r="LW117" s="6"/>
      <c r="LX117" s="6"/>
      <c r="LY117" s="6"/>
      <c r="LZ117" s="6"/>
      <c r="MA117" s="6"/>
      <c r="MB117" s="6"/>
      <c r="MC117" s="6"/>
      <c r="MD117" s="6"/>
      <c r="ME117" s="6"/>
      <c r="MF117" s="6"/>
      <c r="MG117" s="6"/>
      <c r="MH117" s="6"/>
      <c r="MI117" s="6"/>
      <c r="MJ117" s="6"/>
      <c r="MK117" s="6"/>
    </row>
    <row r="118" spans="1:349" ht="31.5" customHeight="1" x14ac:dyDescent="0.25">
      <c r="A118" s="10">
        <v>69</v>
      </c>
      <c r="B118" s="11" t="s">
        <v>56</v>
      </c>
      <c r="C118" s="3" t="s">
        <v>72</v>
      </c>
      <c r="D118" s="2">
        <v>3.75</v>
      </c>
      <c r="E118" s="2">
        <v>1.45</v>
      </c>
      <c r="F118" s="60">
        <v>11.25</v>
      </c>
      <c r="G118" s="60">
        <v>182.9</v>
      </c>
      <c r="H118" s="69">
        <v>0.06</v>
      </c>
      <c r="I118" s="69">
        <v>0.03</v>
      </c>
      <c r="J118" s="69"/>
      <c r="K118" s="69">
        <v>11.2</v>
      </c>
      <c r="L118" s="70">
        <v>0.56999999999999995</v>
      </c>
      <c r="M118" s="51">
        <v>3.6999999999999998E-2</v>
      </c>
      <c r="N118" s="51">
        <v>9</v>
      </c>
      <c r="O118" s="51"/>
      <c r="P118" s="51">
        <v>7.0000000000000007E-2</v>
      </c>
      <c r="Q118" s="51">
        <v>15</v>
      </c>
      <c r="R118" s="51"/>
      <c r="S118" s="51">
        <v>25.6</v>
      </c>
      <c r="T118" s="51">
        <v>1</v>
      </c>
      <c r="U118" s="5"/>
      <c r="V118" s="5"/>
      <c r="W118" s="5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  <c r="IY118" s="6"/>
      <c r="IZ118" s="6"/>
      <c r="JA118" s="6"/>
      <c r="JB118" s="6"/>
      <c r="JC118" s="6"/>
      <c r="JD118" s="6"/>
      <c r="JE118" s="6"/>
      <c r="JF118" s="6"/>
      <c r="JG118" s="6"/>
      <c r="JH118" s="6"/>
      <c r="JI118" s="6"/>
      <c r="JJ118" s="6"/>
      <c r="JK118" s="6"/>
      <c r="JL118" s="6"/>
      <c r="JM118" s="6"/>
      <c r="JN118" s="6"/>
      <c r="JO118" s="6"/>
      <c r="JP118" s="6"/>
      <c r="JQ118" s="6"/>
      <c r="JR118" s="6"/>
      <c r="JS118" s="6"/>
      <c r="JT118" s="6"/>
      <c r="JU118" s="6"/>
      <c r="JV118" s="6"/>
      <c r="JW118" s="6"/>
      <c r="JX118" s="6"/>
      <c r="JY118" s="6"/>
      <c r="JZ118" s="6"/>
      <c r="KA118" s="6"/>
      <c r="KB118" s="6"/>
      <c r="KC118" s="6"/>
      <c r="KD118" s="6"/>
      <c r="KE118" s="6"/>
      <c r="KF118" s="6"/>
      <c r="KG118" s="6"/>
      <c r="KH118" s="6"/>
      <c r="KI118" s="6"/>
      <c r="KJ118" s="6"/>
      <c r="KK118" s="6"/>
      <c r="KL118" s="6"/>
      <c r="KM118" s="6"/>
      <c r="KN118" s="6"/>
      <c r="KO118" s="6"/>
      <c r="KP118" s="6"/>
      <c r="KQ118" s="6"/>
      <c r="KR118" s="6"/>
      <c r="KS118" s="6"/>
      <c r="KT118" s="6"/>
      <c r="KU118" s="6"/>
      <c r="KV118" s="6"/>
      <c r="KW118" s="6"/>
      <c r="KX118" s="6"/>
      <c r="KY118" s="6"/>
      <c r="KZ118" s="6"/>
      <c r="LA118" s="6"/>
      <c r="LB118" s="6"/>
      <c r="LC118" s="6"/>
      <c r="LD118" s="6"/>
      <c r="LE118" s="6"/>
      <c r="LF118" s="6"/>
      <c r="LG118" s="6"/>
      <c r="LH118" s="6"/>
      <c r="LI118" s="6"/>
      <c r="LJ118" s="6"/>
      <c r="LK118" s="6"/>
      <c r="LL118" s="6"/>
      <c r="LM118" s="6"/>
      <c r="LN118" s="6"/>
      <c r="LO118" s="6"/>
      <c r="LP118" s="6"/>
      <c r="LQ118" s="6"/>
      <c r="LR118" s="6"/>
      <c r="LS118" s="6"/>
      <c r="LT118" s="6"/>
      <c r="LU118" s="6"/>
      <c r="LV118" s="6"/>
      <c r="LW118" s="6"/>
      <c r="LX118" s="6"/>
      <c r="LY118" s="6"/>
      <c r="LZ118" s="6"/>
      <c r="MA118" s="6"/>
      <c r="MB118" s="6"/>
      <c r="MC118" s="6"/>
      <c r="MD118" s="6"/>
      <c r="ME118" s="6"/>
      <c r="MF118" s="6"/>
      <c r="MG118" s="6"/>
      <c r="MH118" s="6"/>
      <c r="MI118" s="6"/>
      <c r="MJ118" s="6"/>
      <c r="MK118" s="6"/>
    </row>
    <row r="119" spans="1:349" ht="19.5" customHeight="1" x14ac:dyDescent="0.25">
      <c r="A119" s="53" t="s">
        <v>51</v>
      </c>
      <c r="B119" s="46" t="s">
        <v>64</v>
      </c>
      <c r="C119" s="60">
        <v>90</v>
      </c>
      <c r="D119" s="60">
        <v>5</v>
      </c>
      <c r="E119" s="60">
        <v>3.2</v>
      </c>
      <c r="F119" s="60">
        <v>3.5</v>
      </c>
      <c r="G119" s="60">
        <v>68</v>
      </c>
      <c r="H119" s="60"/>
      <c r="I119" s="60"/>
      <c r="J119" s="60"/>
      <c r="K119" s="60"/>
      <c r="L119" s="90"/>
      <c r="M119" s="51">
        <v>0.04</v>
      </c>
      <c r="N119" s="51">
        <v>0.6</v>
      </c>
      <c r="O119" s="51">
        <v>0.02</v>
      </c>
      <c r="P119" s="51">
        <v>1.4999999999999999E-2</v>
      </c>
      <c r="Q119" s="51">
        <v>122</v>
      </c>
      <c r="R119" s="51">
        <v>96</v>
      </c>
      <c r="S119" s="51">
        <v>15</v>
      </c>
      <c r="T119" s="51">
        <v>0.1</v>
      </c>
      <c r="U119" s="99"/>
      <c r="V119" s="99"/>
      <c r="W119" s="99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  <c r="KE119" s="6"/>
      <c r="KF119" s="6"/>
      <c r="KG119" s="6"/>
      <c r="KH119" s="6"/>
      <c r="KI119" s="6"/>
      <c r="KJ119" s="6"/>
      <c r="KK119" s="6"/>
      <c r="KL119" s="6"/>
      <c r="KM119" s="6"/>
      <c r="KN119" s="6"/>
      <c r="KO119" s="6"/>
      <c r="KP119" s="6"/>
      <c r="KQ119" s="6"/>
      <c r="KR119" s="6"/>
      <c r="KS119" s="6"/>
      <c r="KT119" s="6"/>
      <c r="KU119" s="6"/>
      <c r="KV119" s="6"/>
      <c r="KW119" s="6"/>
      <c r="KX119" s="6"/>
      <c r="KY119" s="6"/>
      <c r="KZ119" s="6"/>
      <c r="LA119" s="6"/>
      <c r="LB119" s="6"/>
      <c r="LC119" s="6"/>
      <c r="LD119" s="6"/>
      <c r="LE119" s="6"/>
      <c r="LF119" s="6"/>
      <c r="LG119" s="6"/>
      <c r="LH119" s="6"/>
      <c r="LI119" s="6"/>
      <c r="LJ119" s="6"/>
      <c r="LK119" s="6"/>
      <c r="LL119" s="6"/>
      <c r="LM119" s="6"/>
      <c r="LN119" s="6"/>
      <c r="LO119" s="6"/>
      <c r="LP119" s="6"/>
      <c r="LQ119" s="6"/>
      <c r="LR119" s="6"/>
      <c r="LS119" s="6"/>
      <c r="LT119" s="6"/>
      <c r="LU119" s="6"/>
      <c r="LV119" s="6"/>
      <c r="LW119" s="6"/>
      <c r="LX119" s="6"/>
      <c r="LY119" s="6"/>
      <c r="LZ119" s="6"/>
      <c r="MA119" s="6"/>
      <c r="MB119" s="6"/>
      <c r="MC119" s="6"/>
      <c r="MD119" s="6"/>
      <c r="ME119" s="6"/>
      <c r="MF119" s="6"/>
      <c r="MG119" s="6"/>
      <c r="MH119" s="6"/>
      <c r="MI119" s="6"/>
      <c r="MJ119" s="6"/>
      <c r="MK119" s="6"/>
    </row>
    <row r="120" spans="1:349" ht="18" customHeight="1" x14ac:dyDescent="0.25">
      <c r="A120" s="10">
        <v>457</v>
      </c>
      <c r="B120" s="11" t="s">
        <v>101</v>
      </c>
      <c r="C120" s="2">
        <v>200</v>
      </c>
      <c r="D120" s="2">
        <v>0.68</v>
      </c>
      <c r="E120" s="2"/>
      <c r="F120" s="2">
        <v>23.05</v>
      </c>
      <c r="G120" s="60">
        <v>0</v>
      </c>
      <c r="H120" s="69">
        <v>0.03</v>
      </c>
      <c r="I120" s="69">
        <v>7.0000000000000007E-2</v>
      </c>
      <c r="J120" s="69">
        <v>0.65</v>
      </c>
      <c r="K120" s="69">
        <v>117.39</v>
      </c>
      <c r="L120" s="70">
        <v>0.51</v>
      </c>
      <c r="M120" s="51">
        <v>0.03</v>
      </c>
      <c r="N120" s="51">
        <v>4.9000000000000004</v>
      </c>
      <c r="O120" s="51"/>
      <c r="P120" s="51">
        <v>4.03</v>
      </c>
      <c r="Q120" s="51">
        <v>125</v>
      </c>
      <c r="R120" s="51">
        <v>162</v>
      </c>
      <c r="S120" s="51">
        <v>18.899999999999999</v>
      </c>
      <c r="T120" s="51">
        <v>1.62</v>
      </c>
      <c r="U120" s="5"/>
      <c r="V120" s="5"/>
      <c r="W120" s="5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  <c r="IW120" s="6"/>
      <c r="IX120" s="6"/>
      <c r="IY120" s="6"/>
      <c r="IZ120" s="6"/>
      <c r="JA120" s="6"/>
      <c r="JB120" s="6"/>
      <c r="JC120" s="6"/>
      <c r="JD120" s="6"/>
      <c r="JE120" s="6"/>
      <c r="JF120" s="6"/>
      <c r="JG120" s="6"/>
      <c r="JH120" s="6"/>
      <c r="JI120" s="6"/>
      <c r="JJ120" s="6"/>
      <c r="JK120" s="6"/>
      <c r="JL120" s="6"/>
      <c r="JM120" s="6"/>
      <c r="JN120" s="6"/>
      <c r="JO120" s="6"/>
      <c r="JP120" s="6"/>
      <c r="JQ120" s="6"/>
      <c r="JR120" s="6"/>
      <c r="JS120" s="6"/>
      <c r="JT120" s="6"/>
      <c r="JU120" s="6"/>
      <c r="JV120" s="6"/>
      <c r="JW120" s="6"/>
      <c r="JX120" s="6"/>
      <c r="JY120" s="6"/>
      <c r="JZ120" s="6"/>
      <c r="KA120" s="6"/>
      <c r="KB120" s="6"/>
      <c r="KC120" s="6"/>
      <c r="KD120" s="6"/>
      <c r="KE120" s="6"/>
      <c r="KF120" s="6"/>
      <c r="KG120" s="6"/>
      <c r="KH120" s="6"/>
      <c r="KI120" s="6"/>
      <c r="KJ120" s="6"/>
      <c r="KK120" s="6"/>
      <c r="KL120" s="6"/>
      <c r="KM120" s="6"/>
      <c r="KN120" s="6"/>
      <c r="KO120" s="6"/>
      <c r="KP120" s="6"/>
      <c r="KQ120" s="6"/>
      <c r="KR120" s="6"/>
      <c r="KS120" s="6"/>
      <c r="KT120" s="6"/>
      <c r="KU120" s="6"/>
      <c r="KV120" s="6"/>
      <c r="KW120" s="6"/>
      <c r="KX120" s="6"/>
      <c r="KY120" s="6"/>
      <c r="KZ120" s="6"/>
      <c r="LA120" s="6"/>
      <c r="LB120" s="6"/>
      <c r="LC120" s="6"/>
      <c r="LD120" s="6"/>
      <c r="LE120" s="6"/>
      <c r="LF120" s="6"/>
      <c r="LG120" s="6"/>
      <c r="LH120" s="6"/>
      <c r="LI120" s="6"/>
      <c r="LJ120" s="6"/>
      <c r="LK120" s="6"/>
      <c r="LL120" s="6"/>
      <c r="LM120" s="6"/>
      <c r="LN120" s="6"/>
      <c r="LO120" s="6"/>
      <c r="LP120" s="6"/>
      <c r="LQ120" s="6"/>
      <c r="LR120" s="6"/>
      <c r="LS120" s="6"/>
      <c r="LT120" s="6"/>
      <c r="LU120" s="6"/>
      <c r="LV120" s="6"/>
      <c r="LW120" s="6"/>
      <c r="LX120" s="6"/>
      <c r="LY120" s="6"/>
      <c r="LZ120" s="6"/>
      <c r="MA120" s="6"/>
      <c r="MB120" s="6"/>
      <c r="MC120" s="6"/>
      <c r="MD120" s="6"/>
      <c r="ME120" s="6"/>
      <c r="MF120" s="6"/>
      <c r="MG120" s="6"/>
      <c r="MH120" s="6"/>
      <c r="MI120" s="6"/>
      <c r="MJ120" s="6"/>
      <c r="MK120" s="6"/>
    </row>
    <row r="121" spans="1:349" ht="15" customHeight="1" x14ac:dyDescent="0.25">
      <c r="A121" s="143" t="s">
        <v>16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5"/>
      <c r="W121" s="5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  <c r="IW121" s="6"/>
      <c r="IX121" s="6"/>
      <c r="IY121" s="6"/>
      <c r="IZ121" s="6"/>
      <c r="JA121" s="6"/>
      <c r="JB121" s="6"/>
      <c r="JC121" s="6"/>
      <c r="JD121" s="6"/>
      <c r="JE121" s="6"/>
      <c r="JF121" s="6"/>
      <c r="JG121" s="6"/>
      <c r="JH121" s="6"/>
      <c r="JI121" s="6"/>
      <c r="JJ121" s="6"/>
      <c r="JK121" s="6"/>
      <c r="JL121" s="6"/>
      <c r="JM121" s="6"/>
      <c r="JN121" s="6"/>
      <c r="JO121" s="6"/>
      <c r="JP121" s="6"/>
      <c r="JQ121" s="6"/>
      <c r="JR121" s="6"/>
      <c r="JS121" s="6"/>
      <c r="JT121" s="6"/>
      <c r="JU121" s="6"/>
      <c r="JV121" s="6"/>
      <c r="JW121" s="6"/>
      <c r="JX121" s="6"/>
      <c r="JY121" s="6"/>
      <c r="JZ121" s="6"/>
      <c r="KA121" s="6"/>
      <c r="KB121" s="6"/>
      <c r="KC121" s="6"/>
      <c r="KD121" s="6"/>
      <c r="KE121" s="6"/>
      <c r="KF121" s="6"/>
      <c r="KG121" s="6"/>
      <c r="KH121" s="6"/>
      <c r="KI121" s="6"/>
      <c r="KJ121" s="6"/>
      <c r="KK121" s="6"/>
      <c r="KL121" s="6"/>
      <c r="KM121" s="6"/>
      <c r="KN121" s="6"/>
      <c r="KO121" s="6"/>
      <c r="KP121" s="6"/>
      <c r="KQ121" s="6"/>
      <c r="KR121" s="6"/>
      <c r="KS121" s="6"/>
      <c r="KT121" s="6"/>
      <c r="KU121" s="6"/>
      <c r="KV121" s="6"/>
      <c r="KW121" s="6"/>
      <c r="KX121" s="6"/>
      <c r="KY121" s="6"/>
      <c r="KZ121" s="6"/>
      <c r="LA121" s="6"/>
      <c r="LB121" s="6"/>
      <c r="LC121" s="6"/>
      <c r="LD121" s="6"/>
      <c r="LE121" s="6"/>
      <c r="LF121" s="6"/>
      <c r="LG121" s="6"/>
      <c r="LH121" s="6"/>
      <c r="LI121" s="6"/>
      <c r="LJ121" s="6"/>
      <c r="LK121" s="6"/>
      <c r="LL121" s="6"/>
      <c r="LM121" s="6"/>
      <c r="LN121" s="6"/>
      <c r="LO121" s="6"/>
      <c r="LP121" s="6"/>
      <c r="LQ121" s="6"/>
      <c r="LR121" s="6"/>
      <c r="LS121" s="6"/>
      <c r="LT121" s="6"/>
      <c r="LU121" s="6"/>
      <c r="LV121" s="6"/>
      <c r="LW121" s="6"/>
      <c r="LX121" s="6"/>
      <c r="LY121" s="6"/>
      <c r="LZ121" s="6"/>
      <c r="MA121" s="6"/>
      <c r="MB121" s="6"/>
      <c r="MC121" s="6"/>
      <c r="MD121" s="6"/>
      <c r="ME121" s="6"/>
      <c r="MF121" s="6"/>
      <c r="MG121" s="6"/>
      <c r="MH121" s="6"/>
      <c r="MI121" s="6"/>
      <c r="MJ121" s="6"/>
      <c r="MK121" s="6"/>
    </row>
    <row r="122" spans="1:349" ht="33.75" customHeight="1" x14ac:dyDescent="0.25">
      <c r="A122" s="10">
        <v>45</v>
      </c>
      <c r="B122" s="11" t="s">
        <v>93</v>
      </c>
      <c r="C122" s="10">
        <v>60</v>
      </c>
      <c r="D122" s="10">
        <v>2</v>
      </c>
      <c r="E122" s="10">
        <v>6.7</v>
      </c>
      <c r="F122" s="10">
        <v>8.83</v>
      </c>
      <c r="G122" s="53">
        <v>164.5</v>
      </c>
      <c r="H122" s="10"/>
      <c r="I122" s="10"/>
      <c r="J122" s="10"/>
      <c r="K122" s="10"/>
      <c r="L122" s="96"/>
      <c r="M122" s="51">
        <v>0.03</v>
      </c>
      <c r="N122" s="51"/>
      <c r="O122" s="89">
        <v>0.3</v>
      </c>
      <c r="P122" s="89">
        <v>0.1</v>
      </c>
      <c r="Q122" s="89">
        <v>125.8</v>
      </c>
      <c r="R122" s="89">
        <v>40</v>
      </c>
      <c r="S122" s="89"/>
      <c r="T122" s="89">
        <v>5.3999999999999999E-2</v>
      </c>
      <c r="U122" s="5">
        <v>1E-3</v>
      </c>
      <c r="V122" s="5"/>
      <c r="W122" s="5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  <c r="IW122" s="6"/>
      <c r="IX122" s="6"/>
      <c r="IY122" s="6"/>
      <c r="IZ122" s="6"/>
      <c r="JA122" s="6"/>
      <c r="JB122" s="6"/>
      <c r="JC122" s="6"/>
      <c r="JD122" s="6"/>
      <c r="JE122" s="6"/>
      <c r="JF122" s="6"/>
      <c r="JG122" s="6"/>
      <c r="JH122" s="6"/>
      <c r="JI122" s="6"/>
      <c r="JJ122" s="6"/>
      <c r="JK122" s="6"/>
      <c r="JL122" s="6"/>
      <c r="JM122" s="6"/>
      <c r="JN122" s="6"/>
      <c r="JO122" s="6"/>
      <c r="JP122" s="6"/>
      <c r="JQ122" s="6"/>
      <c r="JR122" s="6"/>
      <c r="JS122" s="6"/>
      <c r="JT122" s="6"/>
      <c r="JU122" s="6"/>
      <c r="JV122" s="6"/>
      <c r="JW122" s="6"/>
      <c r="JX122" s="6"/>
      <c r="JY122" s="6"/>
      <c r="JZ122" s="6"/>
      <c r="KA122" s="6"/>
      <c r="KB122" s="6"/>
      <c r="KC122" s="6"/>
      <c r="KD122" s="6"/>
      <c r="KE122" s="6"/>
      <c r="KF122" s="6"/>
      <c r="KG122" s="6"/>
      <c r="KH122" s="6"/>
      <c r="KI122" s="6"/>
      <c r="KJ122" s="6"/>
      <c r="KK122" s="6"/>
      <c r="KL122" s="6"/>
      <c r="KM122" s="6"/>
      <c r="KN122" s="6"/>
      <c r="KO122" s="6"/>
      <c r="KP122" s="6"/>
      <c r="KQ122" s="6"/>
      <c r="KR122" s="6"/>
      <c r="KS122" s="6"/>
      <c r="KT122" s="6"/>
      <c r="KU122" s="6"/>
      <c r="KV122" s="6"/>
      <c r="KW122" s="6"/>
      <c r="KX122" s="6"/>
      <c r="KY122" s="6"/>
      <c r="KZ122" s="6"/>
      <c r="LA122" s="6"/>
      <c r="LB122" s="6"/>
      <c r="LC122" s="6"/>
      <c r="LD122" s="6"/>
      <c r="LE122" s="6"/>
      <c r="LF122" s="6"/>
      <c r="LG122" s="6"/>
      <c r="LH122" s="6"/>
      <c r="LI122" s="6"/>
      <c r="LJ122" s="6"/>
      <c r="LK122" s="6"/>
      <c r="LL122" s="6"/>
      <c r="LM122" s="6"/>
      <c r="LN122" s="6"/>
      <c r="LO122" s="6"/>
      <c r="LP122" s="6"/>
      <c r="LQ122" s="6"/>
      <c r="LR122" s="6"/>
      <c r="LS122" s="6"/>
      <c r="LT122" s="6"/>
      <c r="LU122" s="6"/>
      <c r="LV122" s="6"/>
      <c r="LW122" s="6"/>
      <c r="LX122" s="6"/>
      <c r="LY122" s="6"/>
      <c r="LZ122" s="6"/>
      <c r="MA122" s="6"/>
      <c r="MB122" s="6"/>
      <c r="MC122" s="6"/>
      <c r="MD122" s="6"/>
      <c r="ME122" s="6"/>
      <c r="MF122" s="6"/>
      <c r="MG122" s="6"/>
      <c r="MH122" s="6"/>
      <c r="MI122" s="6"/>
      <c r="MJ122" s="6"/>
      <c r="MK122" s="6"/>
    </row>
    <row r="123" spans="1:349" ht="33" customHeight="1" x14ac:dyDescent="0.25">
      <c r="A123" s="10">
        <v>113</v>
      </c>
      <c r="B123" s="11" t="s">
        <v>35</v>
      </c>
      <c r="C123" s="2">
        <v>250</v>
      </c>
      <c r="D123" s="2">
        <v>9.6</v>
      </c>
      <c r="E123" s="2">
        <v>6.5</v>
      </c>
      <c r="F123" s="2">
        <v>16</v>
      </c>
      <c r="G123" s="60">
        <v>119</v>
      </c>
      <c r="H123" s="2"/>
      <c r="I123" s="2"/>
      <c r="J123" s="2"/>
      <c r="K123" s="2"/>
      <c r="L123" s="88"/>
      <c r="M123" s="51">
        <v>0.01</v>
      </c>
      <c r="N123" s="51">
        <v>2.13</v>
      </c>
      <c r="O123" s="89">
        <v>0.02</v>
      </c>
      <c r="P123" s="89">
        <v>0.03</v>
      </c>
      <c r="Q123" s="89">
        <v>123.92</v>
      </c>
      <c r="R123" s="89">
        <v>41.78</v>
      </c>
      <c r="S123" s="89">
        <v>88.4</v>
      </c>
      <c r="T123" s="89">
        <v>0.215</v>
      </c>
      <c r="U123" s="5">
        <v>1.0999999999999999E-2</v>
      </c>
      <c r="V123" s="5">
        <v>2.85</v>
      </c>
      <c r="W123" s="5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  <c r="IW123" s="6"/>
      <c r="IX123" s="6"/>
      <c r="IY123" s="6"/>
      <c r="IZ123" s="6"/>
      <c r="JA123" s="6"/>
      <c r="JB123" s="6"/>
      <c r="JC123" s="6"/>
      <c r="JD123" s="6"/>
      <c r="JE123" s="6"/>
      <c r="JF123" s="6"/>
      <c r="JG123" s="6"/>
      <c r="JH123" s="6"/>
      <c r="JI123" s="6"/>
      <c r="JJ123" s="6"/>
      <c r="JK123" s="6"/>
      <c r="JL123" s="6"/>
      <c r="JM123" s="6"/>
      <c r="JN123" s="6"/>
      <c r="JO123" s="6"/>
      <c r="JP123" s="6"/>
      <c r="JQ123" s="6"/>
      <c r="JR123" s="6"/>
      <c r="JS123" s="6"/>
      <c r="JT123" s="6"/>
      <c r="JU123" s="6"/>
      <c r="JV123" s="6"/>
      <c r="JW123" s="6"/>
      <c r="JX123" s="6"/>
      <c r="JY123" s="6"/>
      <c r="JZ123" s="6"/>
      <c r="KA123" s="6"/>
      <c r="KB123" s="6"/>
      <c r="KC123" s="6"/>
      <c r="KD123" s="6"/>
      <c r="KE123" s="6"/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  <c r="KU123" s="6"/>
      <c r="KV123" s="6"/>
      <c r="KW123" s="6"/>
      <c r="KX123" s="6"/>
      <c r="KY123" s="6"/>
      <c r="KZ123" s="6"/>
      <c r="LA123" s="6"/>
      <c r="LB123" s="6"/>
      <c r="LC123" s="6"/>
      <c r="LD123" s="6"/>
      <c r="LE123" s="6"/>
      <c r="LF123" s="6"/>
      <c r="LG123" s="6"/>
      <c r="LH123" s="6"/>
      <c r="LI123" s="6"/>
      <c r="LJ123" s="6"/>
      <c r="LK123" s="6"/>
      <c r="LL123" s="6"/>
      <c r="LM123" s="6"/>
      <c r="LN123" s="6"/>
      <c r="LO123" s="6"/>
      <c r="LP123" s="6"/>
      <c r="LQ123" s="6"/>
      <c r="LR123" s="6"/>
      <c r="LS123" s="6"/>
      <c r="LT123" s="6"/>
      <c r="LU123" s="6"/>
      <c r="LV123" s="6"/>
      <c r="LW123" s="6"/>
      <c r="LX123" s="6"/>
      <c r="LY123" s="6"/>
      <c r="LZ123" s="6"/>
      <c r="MA123" s="6"/>
      <c r="MB123" s="6"/>
      <c r="MC123" s="6"/>
      <c r="MD123" s="6"/>
      <c r="ME123" s="6"/>
      <c r="MF123" s="6"/>
      <c r="MG123" s="6"/>
      <c r="MH123" s="6"/>
      <c r="MI123" s="6"/>
      <c r="MJ123" s="6"/>
      <c r="MK123" s="6"/>
    </row>
    <row r="124" spans="1:349" ht="27.75" customHeight="1" x14ac:dyDescent="0.25">
      <c r="A124" s="10">
        <v>202</v>
      </c>
      <c r="B124" s="11" t="s">
        <v>29</v>
      </c>
      <c r="C124" s="2">
        <v>180</v>
      </c>
      <c r="D124" s="2">
        <v>7</v>
      </c>
      <c r="E124" s="2">
        <v>11.1</v>
      </c>
      <c r="F124" s="2">
        <v>14.8</v>
      </c>
      <c r="G124" s="60">
        <v>150</v>
      </c>
      <c r="H124" s="2"/>
      <c r="I124" s="2"/>
      <c r="J124" s="2"/>
      <c r="K124" s="2"/>
      <c r="L124" s="88"/>
      <c r="M124" s="51">
        <v>0.03</v>
      </c>
      <c r="N124" s="51">
        <v>0.08</v>
      </c>
      <c r="O124" s="89">
        <v>0.08</v>
      </c>
      <c r="P124" s="89">
        <v>4.13</v>
      </c>
      <c r="Q124" s="89">
        <v>21.22</v>
      </c>
      <c r="R124" s="89">
        <v>88.9</v>
      </c>
      <c r="S124" s="89">
        <v>3.52</v>
      </c>
      <c r="T124" s="89"/>
      <c r="U124" s="5">
        <v>1.2999999999999999E-2</v>
      </c>
      <c r="V124" s="5">
        <v>2.6</v>
      </c>
      <c r="W124" s="5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  <c r="IW124" s="6"/>
      <c r="IX124" s="6"/>
      <c r="IY124" s="6"/>
      <c r="IZ124" s="6"/>
      <c r="JA124" s="6"/>
      <c r="JB124" s="6"/>
      <c r="JC124" s="6"/>
      <c r="JD124" s="6"/>
      <c r="JE124" s="6"/>
      <c r="JF124" s="6"/>
      <c r="JG124" s="6"/>
      <c r="JH124" s="6"/>
      <c r="JI124" s="6"/>
      <c r="JJ124" s="6"/>
      <c r="JK124" s="6"/>
      <c r="JL124" s="6"/>
      <c r="JM124" s="6"/>
      <c r="JN124" s="6"/>
      <c r="JO124" s="6"/>
      <c r="JP124" s="6"/>
      <c r="JQ124" s="6"/>
      <c r="JR124" s="6"/>
      <c r="JS124" s="6"/>
      <c r="JT124" s="6"/>
      <c r="JU124" s="6"/>
      <c r="JV124" s="6"/>
      <c r="JW124" s="6"/>
      <c r="JX124" s="6"/>
      <c r="JY124" s="6"/>
      <c r="JZ124" s="6"/>
      <c r="KA124" s="6"/>
      <c r="KB124" s="6"/>
      <c r="KC124" s="6"/>
      <c r="KD124" s="6"/>
      <c r="KE124" s="6"/>
      <c r="KF124" s="6"/>
      <c r="KG124" s="6"/>
      <c r="KH124" s="6"/>
      <c r="KI124" s="6"/>
      <c r="KJ124" s="6"/>
      <c r="KK124" s="6"/>
      <c r="KL124" s="6"/>
      <c r="KM124" s="6"/>
      <c r="KN124" s="6"/>
      <c r="KO124" s="6"/>
      <c r="KP124" s="6"/>
      <c r="KQ124" s="6"/>
      <c r="KR124" s="6"/>
      <c r="KS124" s="6"/>
      <c r="KT124" s="6"/>
      <c r="KU124" s="6"/>
      <c r="KV124" s="6"/>
      <c r="KW124" s="6"/>
      <c r="KX124" s="6"/>
      <c r="KY124" s="6"/>
      <c r="KZ124" s="6"/>
      <c r="LA124" s="6"/>
      <c r="LB124" s="6"/>
      <c r="LC124" s="6"/>
      <c r="LD124" s="6"/>
      <c r="LE124" s="6"/>
      <c r="LF124" s="6"/>
      <c r="LG124" s="6"/>
      <c r="LH124" s="6"/>
      <c r="LI124" s="6"/>
      <c r="LJ124" s="6"/>
      <c r="LK124" s="6"/>
      <c r="LL124" s="6"/>
      <c r="LM124" s="6"/>
      <c r="LN124" s="6"/>
      <c r="LO124" s="6"/>
      <c r="LP124" s="6"/>
      <c r="LQ124" s="6"/>
      <c r="LR124" s="6"/>
      <c r="LS124" s="6"/>
      <c r="LT124" s="6"/>
      <c r="LU124" s="6"/>
      <c r="LV124" s="6"/>
      <c r="LW124" s="6"/>
      <c r="LX124" s="6"/>
      <c r="LY124" s="6"/>
      <c r="LZ124" s="6"/>
      <c r="MA124" s="6"/>
      <c r="MB124" s="6"/>
      <c r="MC124" s="6"/>
      <c r="MD124" s="6"/>
      <c r="ME124" s="6"/>
      <c r="MF124" s="6"/>
      <c r="MG124" s="6"/>
      <c r="MH124" s="6"/>
      <c r="MI124" s="6"/>
      <c r="MJ124" s="6"/>
      <c r="MK124" s="6"/>
    </row>
    <row r="125" spans="1:349" ht="20.25" customHeight="1" x14ac:dyDescent="0.25">
      <c r="A125" s="10">
        <v>327</v>
      </c>
      <c r="B125" s="11" t="s">
        <v>33</v>
      </c>
      <c r="C125" s="2">
        <v>100</v>
      </c>
      <c r="D125" s="2">
        <v>11.8</v>
      </c>
      <c r="E125" s="2">
        <v>7.34</v>
      </c>
      <c r="F125" s="2">
        <v>16.88</v>
      </c>
      <c r="G125" s="60">
        <v>103</v>
      </c>
      <c r="H125" s="2">
        <v>0.09</v>
      </c>
      <c r="I125" s="2">
        <v>0.14000000000000001</v>
      </c>
      <c r="J125" s="2"/>
      <c r="K125" s="2">
        <v>14</v>
      </c>
      <c r="L125" s="88">
        <v>1.78</v>
      </c>
      <c r="M125" s="51">
        <v>0.03</v>
      </c>
      <c r="N125" s="51">
        <v>0.36</v>
      </c>
      <c r="O125" s="89"/>
      <c r="P125" s="89">
        <v>0.08</v>
      </c>
      <c r="Q125" s="89">
        <v>19.079999999999998</v>
      </c>
      <c r="R125" s="89">
        <v>21.07</v>
      </c>
      <c r="S125" s="89">
        <v>18.89</v>
      </c>
      <c r="T125" s="89">
        <v>1.78</v>
      </c>
      <c r="U125" s="5"/>
      <c r="V125" s="5">
        <v>5.41</v>
      </c>
      <c r="W125" s="5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  <c r="IY125" s="6"/>
      <c r="IZ125" s="6"/>
      <c r="JA125" s="6"/>
      <c r="JB125" s="6"/>
      <c r="JC125" s="6"/>
      <c r="JD125" s="6"/>
      <c r="JE125" s="6"/>
      <c r="JF125" s="6"/>
      <c r="JG125" s="6"/>
      <c r="JH125" s="6"/>
      <c r="JI125" s="6"/>
      <c r="JJ125" s="6"/>
      <c r="JK125" s="6"/>
      <c r="JL125" s="6"/>
      <c r="JM125" s="6"/>
      <c r="JN125" s="6"/>
      <c r="JO125" s="6"/>
      <c r="JP125" s="6"/>
      <c r="JQ125" s="6"/>
      <c r="JR125" s="6"/>
      <c r="JS125" s="6"/>
      <c r="JT125" s="6"/>
      <c r="JU125" s="6"/>
      <c r="JV125" s="6"/>
      <c r="JW125" s="6"/>
      <c r="JX125" s="6"/>
      <c r="JY125" s="6"/>
      <c r="JZ125" s="6"/>
      <c r="KA125" s="6"/>
      <c r="KB125" s="6"/>
      <c r="KC125" s="6"/>
      <c r="KD125" s="6"/>
      <c r="KE125" s="6"/>
      <c r="KF125" s="6"/>
      <c r="KG125" s="6"/>
      <c r="KH125" s="6"/>
      <c r="KI125" s="6"/>
      <c r="KJ125" s="6"/>
      <c r="KK125" s="6"/>
      <c r="KL125" s="6"/>
      <c r="KM125" s="6"/>
      <c r="KN125" s="6"/>
      <c r="KO125" s="6"/>
      <c r="KP125" s="6"/>
      <c r="KQ125" s="6"/>
      <c r="KR125" s="6"/>
      <c r="KS125" s="6"/>
      <c r="KT125" s="6"/>
      <c r="KU125" s="6"/>
      <c r="KV125" s="6"/>
      <c r="KW125" s="6"/>
      <c r="KX125" s="6"/>
      <c r="KY125" s="6"/>
      <c r="KZ125" s="6"/>
      <c r="LA125" s="6"/>
      <c r="LB125" s="6"/>
      <c r="LC125" s="6"/>
      <c r="LD125" s="6"/>
      <c r="LE125" s="6"/>
      <c r="LF125" s="6"/>
      <c r="LG125" s="6"/>
      <c r="LH125" s="6"/>
      <c r="LI125" s="6"/>
      <c r="LJ125" s="6"/>
      <c r="LK125" s="6"/>
      <c r="LL125" s="6"/>
      <c r="LM125" s="6"/>
      <c r="LN125" s="6"/>
      <c r="LO125" s="6"/>
      <c r="LP125" s="6"/>
      <c r="LQ125" s="6"/>
      <c r="LR125" s="6"/>
      <c r="LS125" s="6"/>
      <c r="LT125" s="6"/>
      <c r="LU125" s="6"/>
      <c r="LV125" s="6"/>
      <c r="LW125" s="6"/>
      <c r="LX125" s="6"/>
      <c r="LY125" s="6"/>
      <c r="LZ125" s="6"/>
      <c r="MA125" s="6"/>
      <c r="MB125" s="6"/>
      <c r="MC125" s="6"/>
      <c r="MD125" s="6"/>
      <c r="ME125" s="6"/>
      <c r="MF125" s="6"/>
      <c r="MG125" s="6"/>
      <c r="MH125" s="6"/>
      <c r="MI125" s="6"/>
      <c r="MJ125" s="6"/>
      <c r="MK125" s="6"/>
    </row>
    <row r="126" spans="1:349" ht="22.5" customHeight="1" x14ac:dyDescent="0.25">
      <c r="A126" s="10">
        <v>457</v>
      </c>
      <c r="B126" s="11" t="s">
        <v>101</v>
      </c>
      <c r="C126" s="2">
        <v>200</v>
      </c>
      <c r="D126" s="2">
        <v>0.68</v>
      </c>
      <c r="E126" s="2"/>
      <c r="F126" s="2">
        <v>23.05</v>
      </c>
      <c r="G126" s="60">
        <v>0</v>
      </c>
      <c r="H126" s="2"/>
      <c r="I126" s="2"/>
      <c r="J126" s="2">
        <v>0.05</v>
      </c>
      <c r="K126" s="2">
        <v>4.3499999999999996</v>
      </c>
      <c r="L126" s="88">
        <v>0.36</v>
      </c>
      <c r="M126" s="51">
        <v>0.01</v>
      </c>
      <c r="N126" s="51">
        <v>3.9</v>
      </c>
      <c r="O126" s="89"/>
      <c r="P126" s="89">
        <v>0.02</v>
      </c>
      <c r="Q126" s="89">
        <v>4.8600000000000003</v>
      </c>
      <c r="R126" s="89">
        <v>8</v>
      </c>
      <c r="S126" s="89">
        <v>1.36</v>
      </c>
      <c r="T126" s="89">
        <v>0.22</v>
      </c>
      <c r="U126" s="5"/>
      <c r="V126" s="5"/>
      <c r="W126" s="5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  <c r="IY126" s="6"/>
      <c r="IZ126" s="6"/>
      <c r="JA126" s="6"/>
      <c r="JB126" s="6"/>
      <c r="JC126" s="6"/>
      <c r="JD126" s="6"/>
      <c r="JE126" s="6"/>
      <c r="JF126" s="6"/>
      <c r="JG126" s="6"/>
      <c r="JH126" s="6"/>
      <c r="JI126" s="6"/>
      <c r="JJ126" s="6"/>
      <c r="JK126" s="6"/>
      <c r="JL126" s="6"/>
      <c r="JM126" s="6"/>
      <c r="JN126" s="6"/>
      <c r="JO126" s="6"/>
      <c r="JP126" s="6"/>
      <c r="JQ126" s="6"/>
      <c r="JR126" s="6"/>
      <c r="JS126" s="6"/>
      <c r="JT126" s="6"/>
      <c r="JU126" s="6"/>
      <c r="JV126" s="6"/>
      <c r="JW126" s="6"/>
      <c r="JX126" s="6"/>
      <c r="JY126" s="6"/>
      <c r="JZ126" s="6"/>
      <c r="KA126" s="6"/>
      <c r="KB126" s="6"/>
      <c r="KC126" s="6"/>
      <c r="KD126" s="6"/>
      <c r="KE126" s="6"/>
      <c r="KF126" s="6"/>
      <c r="KG126" s="6"/>
      <c r="KH126" s="6"/>
      <c r="KI126" s="6"/>
      <c r="KJ126" s="6"/>
      <c r="KK126" s="6"/>
      <c r="KL126" s="6"/>
      <c r="KM126" s="6"/>
      <c r="KN126" s="6"/>
      <c r="KO126" s="6"/>
      <c r="KP126" s="6"/>
      <c r="KQ126" s="6"/>
      <c r="KR126" s="6"/>
      <c r="KS126" s="6"/>
      <c r="KT126" s="6"/>
      <c r="KU126" s="6"/>
      <c r="KV126" s="6"/>
      <c r="KW126" s="6"/>
      <c r="KX126" s="6"/>
      <c r="KY126" s="6"/>
      <c r="KZ126" s="6"/>
      <c r="LA126" s="6"/>
      <c r="LB126" s="6"/>
      <c r="LC126" s="6"/>
      <c r="LD126" s="6"/>
      <c r="LE126" s="6"/>
      <c r="LF126" s="6"/>
      <c r="LG126" s="6"/>
      <c r="LH126" s="6"/>
      <c r="LI126" s="6"/>
      <c r="LJ126" s="6"/>
      <c r="LK126" s="6"/>
      <c r="LL126" s="6"/>
      <c r="LM126" s="6"/>
      <c r="LN126" s="6"/>
      <c r="LO126" s="6"/>
      <c r="LP126" s="6"/>
      <c r="LQ126" s="6"/>
      <c r="LR126" s="6"/>
      <c r="LS126" s="6"/>
      <c r="LT126" s="6"/>
      <c r="LU126" s="6"/>
      <c r="LV126" s="6"/>
      <c r="LW126" s="6"/>
      <c r="LX126" s="6"/>
      <c r="LY126" s="6"/>
      <c r="LZ126" s="6"/>
      <c r="MA126" s="6"/>
      <c r="MB126" s="6"/>
      <c r="MC126" s="6"/>
      <c r="MD126" s="6"/>
      <c r="ME126" s="6"/>
      <c r="MF126" s="6"/>
      <c r="MG126" s="6"/>
      <c r="MH126" s="6"/>
      <c r="MI126" s="6"/>
      <c r="MJ126" s="6"/>
      <c r="MK126" s="6"/>
    </row>
    <row r="127" spans="1:349" ht="22.5" customHeight="1" x14ac:dyDescent="0.25">
      <c r="A127" s="10" t="s">
        <v>51</v>
      </c>
      <c r="B127" s="11" t="s">
        <v>52</v>
      </c>
      <c r="C127" s="2">
        <v>28</v>
      </c>
      <c r="D127" s="2">
        <v>2.6</v>
      </c>
      <c r="E127" s="2">
        <v>0.2</v>
      </c>
      <c r="F127" s="2">
        <v>13.4</v>
      </c>
      <c r="G127" s="60">
        <v>74</v>
      </c>
      <c r="H127" s="2"/>
      <c r="I127" s="2"/>
      <c r="J127" s="2"/>
      <c r="K127" s="2"/>
      <c r="L127" s="88"/>
      <c r="M127" s="51">
        <v>0.01</v>
      </c>
      <c r="N127" s="51"/>
      <c r="O127" s="89"/>
      <c r="P127" s="89">
        <v>0.05</v>
      </c>
      <c r="Q127" s="89">
        <v>10</v>
      </c>
      <c r="R127" s="89">
        <v>32</v>
      </c>
      <c r="S127" s="89"/>
      <c r="T127" s="89">
        <v>0.25</v>
      </c>
      <c r="U127" s="5"/>
      <c r="V127" s="5"/>
      <c r="W127" s="5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  <c r="IW127" s="6"/>
      <c r="IX127" s="6"/>
      <c r="IY127" s="6"/>
      <c r="IZ127" s="6"/>
      <c r="JA127" s="6"/>
      <c r="JB127" s="6"/>
      <c r="JC127" s="6"/>
      <c r="JD127" s="6"/>
      <c r="JE127" s="6"/>
      <c r="JF127" s="6"/>
      <c r="JG127" s="6"/>
      <c r="JH127" s="6"/>
      <c r="JI127" s="6"/>
      <c r="JJ127" s="6"/>
      <c r="JK127" s="6"/>
      <c r="JL127" s="6"/>
      <c r="JM127" s="6"/>
      <c r="JN127" s="6"/>
      <c r="JO127" s="6"/>
      <c r="JP127" s="6"/>
      <c r="JQ127" s="6"/>
      <c r="JR127" s="6"/>
      <c r="JS127" s="6"/>
      <c r="JT127" s="6"/>
      <c r="JU127" s="6"/>
      <c r="JV127" s="6"/>
      <c r="JW127" s="6"/>
      <c r="JX127" s="6"/>
      <c r="JY127" s="6"/>
      <c r="JZ127" s="6"/>
      <c r="KA127" s="6"/>
      <c r="KB127" s="6"/>
      <c r="KC127" s="6"/>
      <c r="KD127" s="6"/>
      <c r="KE127" s="6"/>
      <c r="KF127" s="6"/>
      <c r="KG127" s="6"/>
      <c r="KH127" s="6"/>
      <c r="KI127" s="6"/>
      <c r="KJ127" s="6"/>
      <c r="KK127" s="6"/>
      <c r="KL127" s="6"/>
      <c r="KM127" s="6"/>
      <c r="KN127" s="6"/>
      <c r="KO127" s="6"/>
      <c r="KP127" s="6"/>
      <c r="KQ127" s="6"/>
      <c r="KR127" s="6"/>
      <c r="KS127" s="6"/>
      <c r="KT127" s="6"/>
      <c r="KU127" s="6"/>
      <c r="KV127" s="6"/>
      <c r="KW127" s="6"/>
      <c r="KX127" s="6"/>
      <c r="KY127" s="6"/>
      <c r="KZ127" s="6"/>
      <c r="LA127" s="6"/>
      <c r="LB127" s="6"/>
      <c r="LC127" s="6"/>
      <c r="LD127" s="6"/>
      <c r="LE127" s="6"/>
      <c r="LF127" s="6"/>
      <c r="LG127" s="6"/>
      <c r="LH127" s="6"/>
      <c r="LI127" s="6"/>
      <c r="LJ127" s="6"/>
      <c r="LK127" s="6"/>
      <c r="LL127" s="6"/>
      <c r="LM127" s="6"/>
      <c r="LN127" s="6"/>
      <c r="LO127" s="6"/>
      <c r="LP127" s="6"/>
      <c r="LQ127" s="6"/>
      <c r="LR127" s="6"/>
      <c r="LS127" s="6"/>
      <c r="LT127" s="6"/>
      <c r="LU127" s="6"/>
      <c r="LV127" s="6"/>
      <c r="LW127" s="6"/>
      <c r="LX127" s="6"/>
      <c r="LY127" s="6"/>
      <c r="LZ127" s="6"/>
      <c r="MA127" s="6"/>
      <c r="MB127" s="6"/>
      <c r="MC127" s="6"/>
      <c r="MD127" s="6"/>
      <c r="ME127" s="6"/>
      <c r="MF127" s="6"/>
      <c r="MG127" s="6"/>
      <c r="MH127" s="6"/>
      <c r="MI127" s="6"/>
      <c r="MJ127" s="6"/>
      <c r="MK127" s="6"/>
    </row>
    <row r="128" spans="1:349" ht="20.25" customHeight="1" x14ac:dyDescent="0.25">
      <c r="A128" s="10" t="s">
        <v>51</v>
      </c>
      <c r="B128" s="11" t="s">
        <v>53</v>
      </c>
      <c r="C128" s="2">
        <v>52.5</v>
      </c>
      <c r="D128" s="2">
        <v>4</v>
      </c>
      <c r="E128" s="2">
        <v>1</v>
      </c>
      <c r="F128" s="2">
        <v>20</v>
      </c>
      <c r="G128" s="60">
        <v>100</v>
      </c>
      <c r="H128" s="2">
        <v>0.18</v>
      </c>
      <c r="I128" s="2">
        <v>0.08</v>
      </c>
      <c r="J128" s="2"/>
      <c r="K128" s="2">
        <v>35</v>
      </c>
      <c r="L128" s="88">
        <v>3.9</v>
      </c>
      <c r="M128" s="51">
        <v>0.06</v>
      </c>
      <c r="N128" s="51"/>
      <c r="O128" s="89"/>
      <c r="P128" s="89">
        <v>0.05</v>
      </c>
      <c r="Q128" s="89">
        <v>10</v>
      </c>
      <c r="R128" s="89">
        <v>32</v>
      </c>
      <c r="S128" s="89"/>
      <c r="T128" s="89">
        <v>0.6</v>
      </c>
      <c r="U128" s="5"/>
      <c r="V128" s="5"/>
      <c r="W128" s="5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  <c r="IY128" s="6"/>
      <c r="IZ128" s="6"/>
      <c r="JA128" s="6"/>
      <c r="JB128" s="6"/>
      <c r="JC128" s="6"/>
      <c r="JD128" s="6"/>
      <c r="JE128" s="6"/>
      <c r="JF128" s="6"/>
      <c r="JG128" s="6"/>
      <c r="JH128" s="6"/>
      <c r="JI128" s="6"/>
      <c r="JJ128" s="6"/>
      <c r="JK128" s="6"/>
      <c r="JL128" s="6"/>
      <c r="JM128" s="6"/>
      <c r="JN128" s="6"/>
      <c r="JO128" s="6"/>
      <c r="JP128" s="6"/>
      <c r="JQ128" s="6"/>
      <c r="JR128" s="6"/>
      <c r="JS128" s="6"/>
      <c r="JT128" s="6"/>
      <c r="JU128" s="6"/>
      <c r="JV128" s="6"/>
      <c r="JW128" s="6"/>
      <c r="JX128" s="6"/>
      <c r="JY128" s="6"/>
      <c r="JZ128" s="6"/>
      <c r="KA128" s="6"/>
      <c r="KB128" s="6"/>
      <c r="KC128" s="6"/>
      <c r="KD128" s="6"/>
      <c r="KE128" s="6"/>
      <c r="KF128" s="6"/>
      <c r="KG128" s="6"/>
      <c r="KH128" s="6"/>
      <c r="KI128" s="6"/>
      <c r="KJ128" s="6"/>
      <c r="KK128" s="6"/>
      <c r="KL128" s="6"/>
      <c r="KM128" s="6"/>
      <c r="KN128" s="6"/>
      <c r="KO128" s="6"/>
      <c r="KP128" s="6"/>
      <c r="KQ128" s="6"/>
      <c r="KR128" s="6"/>
      <c r="KS128" s="6"/>
      <c r="KT128" s="6"/>
      <c r="KU128" s="6"/>
      <c r="KV128" s="6"/>
      <c r="KW128" s="6"/>
      <c r="KX128" s="6"/>
      <c r="KY128" s="6"/>
      <c r="KZ128" s="6"/>
      <c r="LA128" s="6"/>
      <c r="LB128" s="6"/>
      <c r="LC128" s="6"/>
      <c r="LD128" s="6"/>
      <c r="LE128" s="6"/>
      <c r="LF128" s="6"/>
      <c r="LG128" s="6"/>
      <c r="LH128" s="6"/>
      <c r="LI128" s="6"/>
      <c r="LJ128" s="6"/>
      <c r="LK128" s="6"/>
      <c r="LL128" s="6"/>
      <c r="LM128" s="6"/>
      <c r="LN128" s="6"/>
      <c r="LO128" s="6"/>
      <c r="LP128" s="6"/>
      <c r="LQ128" s="6"/>
      <c r="LR128" s="6"/>
      <c r="LS128" s="6"/>
      <c r="LT128" s="6"/>
      <c r="LU128" s="6"/>
      <c r="LV128" s="6"/>
      <c r="LW128" s="6"/>
      <c r="LX128" s="6"/>
      <c r="LY128" s="6"/>
      <c r="LZ128" s="6"/>
      <c r="MA128" s="6"/>
      <c r="MB128" s="6"/>
      <c r="MC128" s="6"/>
      <c r="MD128" s="6"/>
      <c r="ME128" s="6"/>
      <c r="MF128" s="6"/>
      <c r="MG128" s="6"/>
      <c r="MH128" s="6"/>
      <c r="MI128" s="6"/>
      <c r="MJ128" s="6"/>
      <c r="MK128" s="6"/>
    </row>
    <row r="129" spans="1:349" s="22" customFormat="1" ht="18" customHeight="1" x14ac:dyDescent="0.2">
      <c r="A129" s="146" t="s">
        <v>17</v>
      </c>
      <c r="B129" s="147"/>
      <c r="C129" s="147"/>
      <c r="D129" s="19">
        <f>D128+D126+D125+D122+D120+D124+D123+D118+D117+D119+D127</f>
        <v>48.51</v>
      </c>
      <c r="E129" s="19">
        <f t="shared" ref="E129:W129" si="6">E128+E126+E125+E122+E120+E124+E123+E118+E117+E119+E127</f>
        <v>42.190000000000012</v>
      </c>
      <c r="F129" s="19">
        <f t="shared" si="6"/>
        <v>165.56</v>
      </c>
      <c r="G129" s="19">
        <f t="shared" si="6"/>
        <v>1163.3</v>
      </c>
      <c r="H129" s="19">
        <f t="shared" si="6"/>
        <v>0.36000000000000004</v>
      </c>
      <c r="I129" s="19">
        <f t="shared" si="6"/>
        <v>0.32000000000000006</v>
      </c>
      <c r="J129" s="19">
        <f t="shared" si="6"/>
        <v>0.70000000000000007</v>
      </c>
      <c r="K129" s="19">
        <f t="shared" si="6"/>
        <v>181.94</v>
      </c>
      <c r="L129" s="19">
        <f t="shared" si="6"/>
        <v>7.12</v>
      </c>
      <c r="M129" s="19">
        <f t="shared" si="6"/>
        <v>0.317</v>
      </c>
      <c r="N129" s="19">
        <f t="shared" si="6"/>
        <v>22.590000000000003</v>
      </c>
      <c r="O129" s="19">
        <f t="shared" si="6"/>
        <v>0.72</v>
      </c>
      <c r="P129" s="19">
        <f t="shared" si="6"/>
        <v>8.6850000000000005</v>
      </c>
      <c r="Q129" s="19">
        <f t="shared" si="6"/>
        <v>620.88000000000011</v>
      </c>
      <c r="R129" s="19">
        <f t="shared" si="6"/>
        <v>589.44000000000005</v>
      </c>
      <c r="S129" s="19">
        <f t="shared" si="6"/>
        <v>254.10499999999999</v>
      </c>
      <c r="T129" s="19">
        <f t="shared" si="6"/>
        <v>6.1189999999999998</v>
      </c>
      <c r="U129" s="19">
        <f t="shared" si="6"/>
        <v>0.05</v>
      </c>
      <c r="V129" s="19">
        <f t="shared" si="6"/>
        <v>13.36</v>
      </c>
      <c r="W129" s="19">
        <f t="shared" si="6"/>
        <v>0</v>
      </c>
      <c r="X129" s="34"/>
      <c r="Y129" s="34"/>
      <c r="Z129" s="34"/>
      <c r="AA129" s="34"/>
      <c r="AB129" s="37"/>
      <c r="AI129" s="195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  <c r="IV129" s="34"/>
      <c r="IW129" s="34"/>
      <c r="IX129" s="34"/>
      <c r="IY129" s="34"/>
      <c r="IZ129" s="34"/>
      <c r="JA129" s="34"/>
      <c r="JB129" s="34"/>
      <c r="JC129" s="34"/>
      <c r="JD129" s="34"/>
      <c r="JE129" s="34"/>
      <c r="JF129" s="34"/>
      <c r="JG129" s="34"/>
      <c r="JH129" s="34"/>
      <c r="JI129" s="34"/>
      <c r="JJ129" s="34"/>
      <c r="JK129" s="34"/>
      <c r="JL129" s="34"/>
      <c r="JM129" s="34"/>
      <c r="JN129" s="34"/>
      <c r="JO129" s="34"/>
      <c r="JP129" s="34"/>
      <c r="JQ129" s="34"/>
      <c r="JR129" s="34"/>
      <c r="JS129" s="34"/>
      <c r="JT129" s="34"/>
      <c r="JU129" s="34"/>
      <c r="JV129" s="34"/>
      <c r="JW129" s="34"/>
      <c r="JX129" s="34"/>
      <c r="JY129" s="34"/>
      <c r="JZ129" s="34"/>
      <c r="KA129" s="34"/>
      <c r="KB129" s="34"/>
      <c r="KC129" s="34"/>
      <c r="KD129" s="34"/>
      <c r="KE129" s="34"/>
      <c r="KF129" s="34"/>
      <c r="KG129" s="34"/>
      <c r="KH129" s="34"/>
      <c r="KI129" s="34"/>
      <c r="KJ129" s="34"/>
      <c r="KK129" s="34"/>
      <c r="KL129" s="34"/>
      <c r="KM129" s="34"/>
      <c r="KN129" s="34"/>
      <c r="KO129" s="34"/>
      <c r="KP129" s="34"/>
      <c r="KQ129" s="34"/>
      <c r="KR129" s="34"/>
      <c r="KS129" s="34"/>
      <c r="KT129" s="34"/>
      <c r="KU129" s="34"/>
      <c r="KV129" s="34"/>
      <c r="KW129" s="34"/>
      <c r="KX129" s="34"/>
      <c r="KY129" s="34"/>
      <c r="KZ129" s="34"/>
      <c r="LA129" s="34"/>
      <c r="LB129" s="34"/>
      <c r="LC129" s="34"/>
      <c r="LD129" s="34"/>
      <c r="LE129" s="34"/>
      <c r="LF129" s="34"/>
      <c r="LG129" s="34"/>
      <c r="LH129" s="34"/>
      <c r="LI129" s="34"/>
      <c r="LJ129" s="34"/>
      <c r="LK129" s="34"/>
      <c r="LL129" s="34"/>
      <c r="LM129" s="34"/>
      <c r="LN129" s="34"/>
      <c r="LO129" s="34"/>
      <c r="LP129" s="34"/>
      <c r="LQ129" s="34"/>
      <c r="LR129" s="34"/>
      <c r="LS129" s="34"/>
      <c r="LT129" s="34"/>
      <c r="LU129" s="34"/>
      <c r="LV129" s="34"/>
      <c r="LW129" s="34"/>
      <c r="LX129" s="34"/>
      <c r="LY129" s="34"/>
      <c r="LZ129" s="34"/>
      <c r="MA129" s="34"/>
      <c r="MB129" s="34"/>
      <c r="MC129" s="34"/>
      <c r="MD129" s="34"/>
      <c r="ME129" s="34"/>
      <c r="MF129" s="34"/>
      <c r="MG129" s="34"/>
      <c r="MH129" s="34"/>
      <c r="MI129" s="34"/>
      <c r="MJ129" s="34"/>
      <c r="MK129" s="34"/>
    </row>
    <row r="130" spans="1:349" s="16" customFormat="1" ht="13.5" customHeight="1" x14ac:dyDescent="0.2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9"/>
      <c r="W130" s="5"/>
      <c r="X130" s="6"/>
      <c r="Y130" s="6"/>
      <c r="Z130" s="6"/>
      <c r="AA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6"/>
      <c r="JG130" s="6"/>
      <c r="JH130" s="6"/>
      <c r="JI130" s="6"/>
      <c r="JJ130" s="6"/>
      <c r="JK130" s="6"/>
      <c r="JL130" s="6"/>
      <c r="JM130" s="6"/>
      <c r="JN130" s="6"/>
      <c r="JO130" s="6"/>
      <c r="JP130" s="6"/>
      <c r="JQ130" s="6"/>
      <c r="JR130" s="6"/>
      <c r="JS130" s="6"/>
      <c r="JT130" s="6"/>
      <c r="JU130" s="6"/>
      <c r="JV130" s="6"/>
      <c r="JW130" s="6"/>
      <c r="JX130" s="6"/>
      <c r="JY130" s="6"/>
      <c r="JZ130" s="6"/>
      <c r="KA130" s="6"/>
      <c r="KB130" s="6"/>
      <c r="KC130" s="6"/>
      <c r="KD130" s="6"/>
      <c r="KE130" s="6"/>
      <c r="KF130" s="6"/>
      <c r="KG130" s="6"/>
      <c r="KH130" s="6"/>
      <c r="KI130" s="6"/>
      <c r="KJ130" s="6"/>
      <c r="KK130" s="6"/>
      <c r="KL130" s="6"/>
      <c r="KM130" s="6"/>
      <c r="KN130" s="6"/>
      <c r="KO130" s="6"/>
      <c r="KP130" s="6"/>
      <c r="KQ130" s="6"/>
      <c r="KR130" s="6"/>
      <c r="KS130" s="6"/>
      <c r="KT130" s="6"/>
      <c r="KU130" s="6"/>
      <c r="KV130" s="6"/>
      <c r="KW130" s="6"/>
      <c r="KX130" s="6"/>
      <c r="KY130" s="6"/>
      <c r="KZ130" s="6"/>
      <c r="LA130" s="6"/>
      <c r="LB130" s="6"/>
      <c r="LC130" s="6"/>
      <c r="LD130" s="6"/>
      <c r="LE130" s="6"/>
      <c r="LF130" s="6"/>
      <c r="LG130" s="6"/>
      <c r="LH130" s="6"/>
      <c r="LI130" s="6"/>
      <c r="LJ130" s="6"/>
      <c r="LK130" s="6"/>
      <c r="LL130" s="6"/>
      <c r="LM130" s="6"/>
      <c r="LN130" s="6"/>
      <c r="LO130" s="6"/>
      <c r="LP130" s="6"/>
      <c r="LQ130" s="6"/>
      <c r="LR130" s="6"/>
      <c r="LS130" s="6"/>
      <c r="LT130" s="6"/>
      <c r="LU130" s="6"/>
      <c r="LV130" s="6"/>
      <c r="LW130" s="6"/>
      <c r="LX130" s="6"/>
      <c r="LY130" s="6"/>
      <c r="LZ130" s="6"/>
      <c r="MA130" s="6"/>
      <c r="MB130" s="6"/>
      <c r="MC130" s="6"/>
      <c r="MD130" s="6"/>
      <c r="ME130" s="6"/>
      <c r="MF130" s="6"/>
      <c r="MG130" s="6"/>
      <c r="MH130" s="6"/>
      <c r="MI130" s="6"/>
      <c r="MJ130" s="6"/>
      <c r="MK130" s="6"/>
    </row>
    <row r="131" spans="1:349" s="18" customFormat="1" ht="15" customHeight="1" x14ac:dyDescent="0.2">
      <c r="A131" s="143" t="s">
        <v>22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5"/>
      <c r="W131" s="177" t="s">
        <v>61</v>
      </c>
      <c r="X131" s="35"/>
      <c r="Y131" s="35"/>
      <c r="Z131" s="35"/>
      <c r="AA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  <c r="IV131" s="35"/>
      <c r="IW131" s="35"/>
      <c r="IX131" s="35"/>
      <c r="IY131" s="35"/>
      <c r="IZ131" s="35"/>
      <c r="JA131" s="35"/>
      <c r="JB131" s="35"/>
      <c r="JC131" s="35"/>
      <c r="JD131" s="35"/>
      <c r="JE131" s="35"/>
      <c r="JF131" s="35"/>
      <c r="JG131" s="35"/>
      <c r="JH131" s="35"/>
      <c r="JI131" s="35"/>
      <c r="JJ131" s="35"/>
      <c r="JK131" s="35"/>
      <c r="JL131" s="35"/>
      <c r="JM131" s="35"/>
      <c r="JN131" s="35"/>
      <c r="JO131" s="35"/>
      <c r="JP131" s="35"/>
      <c r="JQ131" s="35"/>
      <c r="JR131" s="35"/>
      <c r="JS131" s="35"/>
      <c r="JT131" s="35"/>
      <c r="JU131" s="35"/>
      <c r="JV131" s="35"/>
      <c r="JW131" s="35"/>
      <c r="JX131" s="35"/>
      <c r="JY131" s="35"/>
      <c r="JZ131" s="35"/>
      <c r="KA131" s="35"/>
      <c r="KB131" s="35"/>
      <c r="KC131" s="35"/>
      <c r="KD131" s="35"/>
      <c r="KE131" s="35"/>
      <c r="KF131" s="35"/>
      <c r="KG131" s="35"/>
      <c r="KH131" s="35"/>
      <c r="KI131" s="35"/>
      <c r="KJ131" s="35"/>
      <c r="KK131" s="35"/>
      <c r="KL131" s="35"/>
      <c r="KM131" s="35"/>
      <c r="KN131" s="35"/>
      <c r="KO131" s="35"/>
      <c r="KP131" s="35"/>
      <c r="KQ131" s="35"/>
      <c r="KR131" s="35"/>
      <c r="KS131" s="35"/>
      <c r="KT131" s="35"/>
      <c r="KU131" s="35"/>
      <c r="KV131" s="35"/>
      <c r="KW131" s="35"/>
      <c r="KX131" s="35"/>
      <c r="KY131" s="35"/>
      <c r="KZ131" s="35"/>
      <c r="LA131" s="35"/>
      <c r="LB131" s="35"/>
      <c r="LC131" s="35"/>
      <c r="LD131" s="35"/>
      <c r="LE131" s="35"/>
      <c r="LF131" s="35"/>
      <c r="LG131" s="35"/>
      <c r="LH131" s="35"/>
      <c r="LI131" s="35"/>
      <c r="LJ131" s="35"/>
      <c r="LK131" s="35"/>
      <c r="LL131" s="35"/>
      <c r="LM131" s="35"/>
      <c r="LN131" s="35"/>
      <c r="LO131" s="35"/>
      <c r="LP131" s="35"/>
      <c r="LQ131" s="35"/>
      <c r="LR131" s="35"/>
      <c r="LS131" s="35"/>
      <c r="LT131" s="35"/>
      <c r="LU131" s="35"/>
      <c r="LV131" s="35"/>
      <c r="LW131" s="35"/>
      <c r="LX131" s="35"/>
      <c r="LY131" s="35"/>
      <c r="LZ131" s="35"/>
      <c r="MA131" s="35"/>
      <c r="MB131" s="35"/>
      <c r="MC131" s="35"/>
      <c r="MD131" s="35"/>
      <c r="ME131" s="35"/>
      <c r="MF131" s="35"/>
      <c r="MG131" s="35"/>
      <c r="MH131" s="35"/>
      <c r="MI131" s="35"/>
      <c r="MJ131" s="35"/>
      <c r="MK131" s="35"/>
    </row>
    <row r="132" spans="1:349" s="8" customFormat="1" ht="33" customHeight="1" x14ac:dyDescent="0.2">
      <c r="A132" s="151" t="s">
        <v>1</v>
      </c>
      <c r="B132" s="151" t="s">
        <v>2</v>
      </c>
      <c r="C132" s="148" t="s">
        <v>3</v>
      </c>
      <c r="D132" s="143" t="s">
        <v>5</v>
      </c>
      <c r="E132" s="144"/>
      <c r="F132" s="144"/>
      <c r="G132" s="149" t="s">
        <v>27</v>
      </c>
      <c r="H132" s="153" t="s">
        <v>8</v>
      </c>
      <c r="I132" s="154"/>
      <c r="J132" s="154"/>
      <c r="K132" s="153" t="s">
        <v>12</v>
      </c>
      <c r="L132" s="154"/>
      <c r="M132" s="140" t="s">
        <v>37</v>
      </c>
      <c r="N132" s="141"/>
      <c r="O132" s="141"/>
      <c r="P132" s="142"/>
      <c r="Q132" s="140" t="s">
        <v>38</v>
      </c>
      <c r="R132" s="141"/>
      <c r="S132" s="141"/>
      <c r="T132" s="141"/>
      <c r="U132" s="141"/>
      <c r="V132" s="142"/>
      <c r="W132" s="178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  <c r="IW132" s="35"/>
      <c r="IX132" s="35"/>
      <c r="IY132" s="35"/>
      <c r="IZ132" s="35"/>
      <c r="JA132" s="35"/>
      <c r="JB132" s="35"/>
      <c r="JC132" s="35"/>
      <c r="JD132" s="35"/>
      <c r="JE132" s="35"/>
      <c r="JF132" s="35"/>
      <c r="JG132" s="35"/>
      <c r="JH132" s="35"/>
      <c r="JI132" s="35"/>
      <c r="JJ132" s="35"/>
      <c r="JK132" s="35"/>
      <c r="JL132" s="35"/>
      <c r="JM132" s="35"/>
      <c r="JN132" s="35"/>
      <c r="JO132" s="35"/>
      <c r="JP132" s="35"/>
      <c r="JQ132" s="35"/>
      <c r="JR132" s="35"/>
      <c r="JS132" s="35"/>
      <c r="JT132" s="35"/>
      <c r="JU132" s="35"/>
      <c r="JV132" s="35"/>
      <c r="JW132" s="35"/>
      <c r="JX132" s="35"/>
      <c r="JY132" s="35"/>
      <c r="JZ132" s="35"/>
      <c r="KA132" s="35"/>
      <c r="KB132" s="35"/>
      <c r="KC132" s="35"/>
      <c r="KD132" s="35"/>
      <c r="KE132" s="35"/>
      <c r="KF132" s="35"/>
      <c r="KG132" s="35"/>
      <c r="KH132" s="35"/>
      <c r="KI132" s="35"/>
      <c r="KJ132" s="35"/>
      <c r="KK132" s="35"/>
      <c r="KL132" s="35"/>
      <c r="KM132" s="35"/>
      <c r="KN132" s="35"/>
      <c r="KO132" s="35"/>
      <c r="KP132" s="35"/>
      <c r="KQ132" s="35"/>
      <c r="KR132" s="35"/>
      <c r="KS132" s="35"/>
      <c r="KT132" s="35"/>
      <c r="KU132" s="35"/>
      <c r="KV132" s="35"/>
      <c r="KW132" s="35"/>
      <c r="KX132" s="35"/>
      <c r="KY132" s="35"/>
      <c r="KZ132" s="35"/>
      <c r="LA132" s="35"/>
      <c r="LB132" s="35"/>
      <c r="LC132" s="35"/>
      <c r="LD132" s="35"/>
      <c r="LE132" s="35"/>
      <c r="LF132" s="35"/>
      <c r="LG132" s="35"/>
      <c r="LH132" s="35"/>
      <c r="LI132" s="35"/>
      <c r="LJ132" s="35"/>
      <c r="LK132" s="35"/>
      <c r="LL132" s="35"/>
      <c r="LM132" s="35"/>
      <c r="LN132" s="35"/>
      <c r="LO132" s="35"/>
      <c r="LP132" s="35"/>
      <c r="LQ132" s="35"/>
      <c r="LR132" s="35"/>
      <c r="LS132" s="35"/>
      <c r="LT132" s="35"/>
      <c r="LU132" s="35"/>
      <c r="LV132" s="35"/>
      <c r="LW132" s="35"/>
      <c r="LX132" s="35"/>
      <c r="LY132" s="35"/>
      <c r="LZ132" s="35"/>
      <c r="MA132" s="35"/>
      <c r="MB132" s="35"/>
      <c r="MC132" s="35"/>
      <c r="MD132" s="35"/>
      <c r="ME132" s="35"/>
      <c r="MF132" s="35"/>
      <c r="MG132" s="35"/>
      <c r="MH132" s="35"/>
      <c r="MI132" s="35"/>
      <c r="MJ132" s="35"/>
      <c r="MK132" s="35"/>
    </row>
    <row r="133" spans="1:349" s="8" customFormat="1" ht="15" customHeight="1" x14ac:dyDescent="0.25">
      <c r="A133" s="152"/>
      <c r="B133" s="152"/>
      <c r="C133" s="137"/>
      <c r="D133" s="27" t="s">
        <v>4</v>
      </c>
      <c r="E133" s="27" t="s">
        <v>6</v>
      </c>
      <c r="F133" s="80" t="s">
        <v>7</v>
      </c>
      <c r="G133" s="149"/>
      <c r="H133" s="81" t="s">
        <v>9</v>
      </c>
      <c r="I133" s="81" t="s">
        <v>10</v>
      </c>
      <c r="J133" s="81" t="s">
        <v>11</v>
      </c>
      <c r="K133" s="81" t="s">
        <v>13</v>
      </c>
      <c r="L133" s="81" t="s">
        <v>14</v>
      </c>
      <c r="M133" s="50" t="s">
        <v>9</v>
      </c>
      <c r="N133" s="50" t="s">
        <v>11</v>
      </c>
      <c r="O133" s="50" t="s">
        <v>39</v>
      </c>
      <c r="P133" s="50" t="s">
        <v>40</v>
      </c>
      <c r="Q133" s="50" t="s">
        <v>13</v>
      </c>
      <c r="R133" s="50" t="s">
        <v>41</v>
      </c>
      <c r="S133" s="50" t="s">
        <v>42</v>
      </c>
      <c r="T133" s="50" t="s">
        <v>14</v>
      </c>
      <c r="U133" s="5" t="s">
        <v>59</v>
      </c>
      <c r="V133" s="5" t="s">
        <v>60</v>
      </c>
      <c r="W133" s="179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  <c r="IW133" s="35"/>
      <c r="IX133" s="35"/>
      <c r="IY133" s="35"/>
      <c r="IZ133" s="35"/>
      <c r="JA133" s="35"/>
      <c r="JB133" s="35"/>
      <c r="JC133" s="35"/>
      <c r="JD133" s="35"/>
      <c r="JE133" s="35"/>
      <c r="JF133" s="35"/>
      <c r="JG133" s="35"/>
      <c r="JH133" s="35"/>
      <c r="JI133" s="35"/>
      <c r="JJ133" s="35"/>
      <c r="JK133" s="35"/>
      <c r="JL133" s="35"/>
      <c r="JM133" s="35"/>
      <c r="JN133" s="35"/>
      <c r="JO133" s="35"/>
      <c r="JP133" s="35"/>
      <c r="JQ133" s="35"/>
      <c r="JR133" s="35"/>
      <c r="JS133" s="35"/>
      <c r="JT133" s="35"/>
      <c r="JU133" s="35"/>
      <c r="JV133" s="35"/>
      <c r="JW133" s="35"/>
      <c r="JX133" s="35"/>
      <c r="JY133" s="35"/>
      <c r="JZ133" s="35"/>
      <c r="KA133" s="35"/>
      <c r="KB133" s="35"/>
      <c r="KC133" s="35"/>
      <c r="KD133" s="35"/>
      <c r="KE133" s="35"/>
      <c r="KF133" s="35"/>
      <c r="KG133" s="35"/>
      <c r="KH133" s="35"/>
      <c r="KI133" s="35"/>
      <c r="KJ133" s="35"/>
      <c r="KK133" s="35"/>
      <c r="KL133" s="35"/>
      <c r="KM133" s="35"/>
      <c r="KN133" s="35"/>
      <c r="KO133" s="35"/>
      <c r="KP133" s="35"/>
      <c r="KQ133" s="35"/>
      <c r="KR133" s="35"/>
      <c r="KS133" s="35"/>
      <c r="KT133" s="35"/>
      <c r="KU133" s="35"/>
      <c r="KV133" s="35"/>
      <c r="KW133" s="35"/>
      <c r="KX133" s="35"/>
      <c r="KY133" s="35"/>
      <c r="KZ133" s="35"/>
      <c r="LA133" s="35"/>
      <c r="LB133" s="35"/>
      <c r="LC133" s="35"/>
      <c r="LD133" s="35"/>
      <c r="LE133" s="35"/>
      <c r="LF133" s="35"/>
      <c r="LG133" s="35"/>
      <c r="LH133" s="35"/>
      <c r="LI133" s="35"/>
      <c r="LJ133" s="35"/>
      <c r="LK133" s="35"/>
      <c r="LL133" s="35"/>
      <c r="LM133" s="35"/>
      <c r="LN133" s="35"/>
      <c r="LO133" s="35"/>
      <c r="LP133" s="35"/>
      <c r="LQ133" s="35"/>
      <c r="LR133" s="35"/>
      <c r="LS133" s="35"/>
      <c r="LT133" s="35"/>
      <c r="LU133" s="35"/>
      <c r="LV133" s="35"/>
      <c r="LW133" s="35"/>
      <c r="LX133" s="35"/>
      <c r="LY133" s="35"/>
      <c r="LZ133" s="35"/>
      <c r="MA133" s="35"/>
      <c r="MB133" s="35"/>
      <c r="MC133" s="35"/>
      <c r="MD133" s="35"/>
      <c r="ME133" s="35"/>
      <c r="MF133" s="35"/>
      <c r="MG133" s="35"/>
      <c r="MH133" s="35"/>
      <c r="MI133" s="35"/>
      <c r="MJ133" s="35"/>
      <c r="MK133" s="35"/>
    </row>
    <row r="134" spans="1:349" ht="15" customHeight="1" x14ac:dyDescent="0.25">
      <c r="A134" s="143" t="s">
        <v>15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5"/>
      <c r="W134" s="5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  <c r="IY134" s="6"/>
      <c r="IZ134" s="6"/>
      <c r="JA134" s="6"/>
      <c r="JB134" s="6"/>
      <c r="JC134" s="6"/>
      <c r="JD134" s="6"/>
      <c r="JE134" s="6"/>
      <c r="JF134" s="6"/>
      <c r="JG134" s="6"/>
      <c r="JH134" s="6"/>
      <c r="JI134" s="6"/>
      <c r="JJ134" s="6"/>
      <c r="JK134" s="6"/>
      <c r="JL134" s="6"/>
      <c r="JM134" s="6"/>
      <c r="JN134" s="6"/>
      <c r="JO134" s="6"/>
      <c r="JP134" s="6"/>
      <c r="JQ134" s="6"/>
      <c r="JR134" s="6"/>
      <c r="JS134" s="6"/>
      <c r="JT134" s="6"/>
      <c r="JU134" s="6"/>
      <c r="JV134" s="6"/>
      <c r="JW134" s="6"/>
      <c r="JX134" s="6"/>
      <c r="JY134" s="6"/>
      <c r="JZ134" s="6"/>
      <c r="KA134" s="6"/>
      <c r="KB134" s="6"/>
      <c r="KC134" s="6"/>
      <c r="KD134" s="6"/>
      <c r="KE134" s="6"/>
      <c r="KF134" s="6"/>
      <c r="KG134" s="6"/>
      <c r="KH134" s="6"/>
      <c r="KI134" s="6"/>
      <c r="KJ134" s="6"/>
      <c r="KK134" s="6"/>
      <c r="KL134" s="6"/>
      <c r="KM134" s="6"/>
      <c r="KN134" s="6"/>
      <c r="KO134" s="6"/>
      <c r="KP134" s="6"/>
      <c r="KQ134" s="6"/>
      <c r="KR134" s="6"/>
      <c r="KS134" s="6"/>
      <c r="KT134" s="6"/>
      <c r="KU134" s="6"/>
      <c r="KV134" s="6"/>
      <c r="KW134" s="6"/>
      <c r="KX134" s="6"/>
      <c r="KY134" s="6"/>
      <c r="KZ134" s="6"/>
      <c r="LA134" s="6"/>
      <c r="LB134" s="6"/>
      <c r="LC134" s="6"/>
      <c r="LD134" s="6"/>
      <c r="LE134" s="6"/>
      <c r="LF134" s="6"/>
      <c r="LG134" s="6"/>
      <c r="LH134" s="6"/>
      <c r="LI134" s="6"/>
      <c r="LJ134" s="6"/>
      <c r="LK134" s="6"/>
      <c r="LL134" s="6"/>
      <c r="LM134" s="6"/>
      <c r="LN134" s="6"/>
      <c r="LO134" s="6"/>
      <c r="LP134" s="6"/>
      <c r="LQ134" s="6"/>
      <c r="LR134" s="6"/>
      <c r="LS134" s="6"/>
      <c r="LT134" s="6"/>
      <c r="LU134" s="6"/>
      <c r="LV134" s="6"/>
      <c r="LW134" s="6"/>
      <c r="LX134" s="6"/>
      <c r="LY134" s="6"/>
      <c r="LZ134" s="6"/>
      <c r="MA134" s="6"/>
      <c r="MB134" s="6"/>
      <c r="MC134" s="6"/>
      <c r="MD134" s="6"/>
      <c r="ME134" s="6"/>
      <c r="MF134" s="6"/>
      <c r="MG134" s="6"/>
      <c r="MH134" s="6"/>
      <c r="MI134" s="6"/>
      <c r="MJ134" s="6"/>
      <c r="MK134" s="6"/>
    </row>
    <row r="135" spans="1:349" ht="36.75" customHeight="1" x14ac:dyDescent="0.25">
      <c r="A135" s="10">
        <v>202</v>
      </c>
      <c r="B135" s="11" t="s">
        <v>29</v>
      </c>
      <c r="C135" s="2">
        <v>180</v>
      </c>
      <c r="D135" s="2">
        <v>1.4</v>
      </c>
      <c r="E135" s="2">
        <v>4.7</v>
      </c>
      <c r="F135" s="2">
        <v>14.8</v>
      </c>
      <c r="G135" s="60">
        <v>201.9</v>
      </c>
      <c r="H135" s="69"/>
      <c r="I135" s="69"/>
      <c r="J135" s="69"/>
      <c r="K135" s="69"/>
      <c r="L135" s="70"/>
      <c r="M135" s="51">
        <v>0.03</v>
      </c>
      <c r="N135" s="51">
        <v>1.62</v>
      </c>
      <c r="O135" s="51">
        <v>0.124</v>
      </c>
      <c r="P135" s="51">
        <v>0.11</v>
      </c>
      <c r="Q135" s="51">
        <v>58.05</v>
      </c>
      <c r="R135" s="51">
        <v>67.69</v>
      </c>
      <c r="S135" s="51">
        <v>76.349999999999994</v>
      </c>
      <c r="T135" s="51">
        <v>3.63</v>
      </c>
      <c r="U135" s="5">
        <v>2.5000000000000001E-2</v>
      </c>
      <c r="V135" s="5">
        <v>2.5</v>
      </c>
      <c r="W135" s="5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  <c r="IZ135" s="6"/>
      <c r="JA135" s="6"/>
      <c r="JB135" s="6"/>
      <c r="JC135" s="6"/>
      <c r="JD135" s="6"/>
      <c r="JE135" s="6"/>
      <c r="JF135" s="6"/>
      <c r="JG135" s="6"/>
      <c r="JH135" s="6"/>
      <c r="JI135" s="6"/>
      <c r="JJ135" s="6"/>
      <c r="JK135" s="6"/>
      <c r="JL135" s="6"/>
      <c r="JM135" s="6"/>
      <c r="JN135" s="6"/>
      <c r="JO135" s="6"/>
      <c r="JP135" s="6"/>
      <c r="JQ135" s="6"/>
      <c r="JR135" s="6"/>
      <c r="JS135" s="6"/>
      <c r="JT135" s="6"/>
      <c r="JU135" s="6"/>
      <c r="JV135" s="6"/>
      <c r="JW135" s="6"/>
      <c r="JX135" s="6"/>
      <c r="JY135" s="6"/>
      <c r="JZ135" s="6"/>
      <c r="KA135" s="6"/>
      <c r="KB135" s="6"/>
      <c r="KC135" s="6"/>
      <c r="KD135" s="6"/>
      <c r="KE135" s="6"/>
      <c r="KF135" s="6"/>
      <c r="KG135" s="6"/>
      <c r="KH135" s="6"/>
      <c r="KI135" s="6"/>
      <c r="KJ135" s="6"/>
      <c r="KK135" s="6"/>
      <c r="KL135" s="6"/>
      <c r="KM135" s="6"/>
      <c r="KN135" s="6"/>
      <c r="KO135" s="6"/>
      <c r="KP135" s="6"/>
      <c r="KQ135" s="6"/>
      <c r="KR135" s="6"/>
      <c r="KS135" s="6"/>
      <c r="KT135" s="6"/>
      <c r="KU135" s="6"/>
      <c r="KV135" s="6"/>
      <c r="KW135" s="6"/>
      <c r="KX135" s="6"/>
      <c r="KY135" s="6"/>
      <c r="KZ135" s="6"/>
      <c r="LA135" s="6"/>
      <c r="LB135" s="6"/>
      <c r="LC135" s="6"/>
      <c r="LD135" s="6"/>
      <c r="LE135" s="6"/>
      <c r="LF135" s="6"/>
      <c r="LG135" s="6"/>
      <c r="LH135" s="6"/>
      <c r="LI135" s="6"/>
      <c r="LJ135" s="6"/>
      <c r="LK135" s="6"/>
      <c r="LL135" s="6"/>
      <c r="LM135" s="6"/>
      <c r="LN135" s="6"/>
      <c r="LO135" s="6"/>
      <c r="LP135" s="6"/>
      <c r="LQ135" s="6"/>
      <c r="LR135" s="6"/>
      <c r="LS135" s="6"/>
      <c r="LT135" s="6"/>
      <c r="LU135" s="6"/>
      <c r="LV135" s="6"/>
      <c r="LW135" s="6"/>
      <c r="LX135" s="6"/>
      <c r="LY135" s="6"/>
      <c r="LZ135" s="6"/>
      <c r="MA135" s="6"/>
      <c r="MB135" s="6"/>
      <c r="MC135" s="6"/>
      <c r="MD135" s="6"/>
      <c r="ME135" s="6"/>
      <c r="MF135" s="6"/>
      <c r="MG135" s="6"/>
      <c r="MH135" s="6"/>
      <c r="MI135" s="6"/>
      <c r="MJ135" s="6"/>
      <c r="MK135" s="6"/>
    </row>
    <row r="136" spans="1:349" ht="30.75" customHeight="1" x14ac:dyDescent="0.25">
      <c r="A136" s="10">
        <v>63</v>
      </c>
      <c r="B136" s="11" t="s">
        <v>55</v>
      </c>
      <c r="C136" s="3" t="s">
        <v>72</v>
      </c>
      <c r="D136" s="2">
        <v>3.75</v>
      </c>
      <c r="E136" s="2">
        <v>1.45</v>
      </c>
      <c r="F136" s="60">
        <v>11.25</v>
      </c>
      <c r="G136" s="60">
        <v>182.9</v>
      </c>
      <c r="H136" s="69">
        <v>0.06</v>
      </c>
      <c r="I136" s="69">
        <v>0.03</v>
      </c>
      <c r="J136" s="69"/>
      <c r="K136" s="69">
        <v>11.2</v>
      </c>
      <c r="L136" s="70">
        <v>0.56999999999999995</v>
      </c>
      <c r="M136" s="51">
        <v>0.01</v>
      </c>
      <c r="N136" s="51"/>
      <c r="O136" s="51"/>
      <c r="P136" s="51">
        <v>7.0000000000000007E-2</v>
      </c>
      <c r="Q136" s="51">
        <v>15</v>
      </c>
      <c r="R136" s="51"/>
      <c r="S136" s="51"/>
      <c r="T136" s="51">
        <v>1</v>
      </c>
      <c r="U136" s="5"/>
      <c r="V136" s="5"/>
      <c r="W136" s="5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  <c r="IY136" s="6"/>
      <c r="IZ136" s="6"/>
      <c r="JA136" s="6"/>
      <c r="JB136" s="6"/>
      <c r="JC136" s="6"/>
      <c r="JD136" s="6"/>
      <c r="JE136" s="6"/>
      <c r="JF136" s="6"/>
      <c r="JG136" s="6"/>
      <c r="JH136" s="6"/>
      <c r="JI136" s="6"/>
      <c r="JJ136" s="6"/>
      <c r="JK136" s="6"/>
      <c r="JL136" s="6"/>
      <c r="JM136" s="6"/>
      <c r="JN136" s="6"/>
      <c r="JO136" s="6"/>
      <c r="JP136" s="6"/>
      <c r="JQ136" s="6"/>
      <c r="JR136" s="6"/>
      <c r="JS136" s="6"/>
      <c r="JT136" s="6"/>
      <c r="JU136" s="6"/>
      <c r="JV136" s="6"/>
      <c r="JW136" s="6"/>
      <c r="JX136" s="6"/>
      <c r="JY136" s="6"/>
      <c r="JZ136" s="6"/>
      <c r="KA136" s="6"/>
      <c r="KB136" s="6"/>
      <c r="KC136" s="6"/>
      <c r="KD136" s="6"/>
      <c r="KE136" s="6"/>
      <c r="KF136" s="6"/>
      <c r="KG136" s="6"/>
      <c r="KH136" s="6"/>
      <c r="KI136" s="6"/>
      <c r="KJ136" s="6"/>
      <c r="KK136" s="6"/>
      <c r="KL136" s="6"/>
      <c r="KM136" s="6"/>
      <c r="KN136" s="6"/>
      <c r="KO136" s="6"/>
      <c r="KP136" s="6"/>
      <c r="KQ136" s="6"/>
      <c r="KR136" s="6"/>
      <c r="KS136" s="6"/>
      <c r="KT136" s="6"/>
      <c r="KU136" s="6"/>
      <c r="KV136" s="6"/>
      <c r="KW136" s="6"/>
      <c r="KX136" s="6"/>
      <c r="KY136" s="6"/>
      <c r="KZ136" s="6"/>
      <c r="LA136" s="6"/>
      <c r="LB136" s="6"/>
      <c r="LC136" s="6"/>
      <c r="LD136" s="6"/>
      <c r="LE136" s="6"/>
      <c r="LF136" s="6"/>
      <c r="LG136" s="6"/>
      <c r="LH136" s="6"/>
      <c r="LI136" s="6"/>
      <c r="LJ136" s="6"/>
      <c r="LK136" s="6"/>
      <c r="LL136" s="6"/>
      <c r="LM136" s="6"/>
      <c r="LN136" s="6"/>
      <c r="LO136" s="6"/>
      <c r="LP136" s="6"/>
      <c r="LQ136" s="6"/>
      <c r="LR136" s="6"/>
      <c r="LS136" s="6"/>
      <c r="LT136" s="6"/>
      <c r="LU136" s="6"/>
      <c r="LV136" s="6"/>
      <c r="LW136" s="6"/>
      <c r="LX136" s="6"/>
      <c r="LY136" s="6"/>
      <c r="LZ136" s="6"/>
      <c r="MA136" s="6"/>
      <c r="MB136" s="6"/>
      <c r="MC136" s="6"/>
      <c r="MD136" s="6"/>
      <c r="ME136" s="6"/>
      <c r="MF136" s="6"/>
      <c r="MG136" s="6"/>
      <c r="MH136" s="6"/>
      <c r="MI136" s="6"/>
      <c r="MJ136" s="6"/>
      <c r="MK136" s="6"/>
    </row>
    <row r="137" spans="1:349" ht="20.25" customHeight="1" x14ac:dyDescent="0.25">
      <c r="A137" s="53" t="s">
        <v>51</v>
      </c>
      <c r="B137" s="46" t="s">
        <v>64</v>
      </c>
      <c r="C137" s="60">
        <v>90</v>
      </c>
      <c r="D137" s="60">
        <v>5</v>
      </c>
      <c r="E137" s="60">
        <v>3.2</v>
      </c>
      <c r="F137" s="60">
        <v>3.5</v>
      </c>
      <c r="G137" s="60">
        <v>68</v>
      </c>
      <c r="H137" s="60"/>
      <c r="I137" s="60"/>
      <c r="J137" s="60"/>
      <c r="K137" s="60"/>
      <c r="L137" s="90"/>
      <c r="M137" s="51">
        <v>0.04</v>
      </c>
      <c r="N137" s="51">
        <v>0.6</v>
      </c>
      <c r="O137" s="51">
        <v>0.02</v>
      </c>
      <c r="P137" s="51">
        <v>1.4999999999999999E-2</v>
      </c>
      <c r="Q137" s="51">
        <v>122</v>
      </c>
      <c r="R137" s="51">
        <v>96</v>
      </c>
      <c r="S137" s="51">
        <v>15</v>
      </c>
      <c r="T137" s="51">
        <v>0.1</v>
      </c>
      <c r="U137" s="99"/>
      <c r="V137" s="99"/>
      <c r="W137" s="99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  <c r="KQ137" s="6"/>
      <c r="KR137" s="6"/>
      <c r="KS137" s="6"/>
      <c r="KT137" s="6"/>
      <c r="KU137" s="6"/>
      <c r="KV137" s="6"/>
      <c r="KW137" s="6"/>
      <c r="KX137" s="6"/>
      <c r="KY137" s="6"/>
      <c r="KZ137" s="6"/>
      <c r="LA137" s="6"/>
      <c r="LB137" s="6"/>
      <c r="LC137" s="6"/>
      <c r="LD137" s="6"/>
      <c r="LE137" s="6"/>
      <c r="LF137" s="6"/>
      <c r="LG137" s="6"/>
      <c r="LH137" s="6"/>
      <c r="LI137" s="6"/>
      <c r="LJ137" s="6"/>
      <c r="LK137" s="6"/>
      <c r="LL137" s="6"/>
      <c r="LM137" s="6"/>
      <c r="LN137" s="6"/>
      <c r="LO137" s="6"/>
      <c r="LP137" s="6"/>
      <c r="LQ137" s="6"/>
      <c r="LR137" s="6"/>
      <c r="LS137" s="6"/>
      <c r="LT137" s="6"/>
      <c r="LU137" s="6"/>
      <c r="LV137" s="6"/>
      <c r="LW137" s="6"/>
      <c r="LX137" s="6"/>
      <c r="LY137" s="6"/>
      <c r="LZ137" s="6"/>
      <c r="MA137" s="6"/>
      <c r="MB137" s="6"/>
      <c r="MC137" s="6"/>
      <c r="MD137" s="6"/>
      <c r="ME137" s="6"/>
      <c r="MF137" s="6"/>
      <c r="MG137" s="6"/>
      <c r="MH137" s="6"/>
      <c r="MI137" s="6"/>
      <c r="MJ137" s="6"/>
      <c r="MK137" s="6"/>
    </row>
    <row r="138" spans="1:349" ht="18.75" customHeight="1" x14ac:dyDescent="0.25">
      <c r="A138" s="10">
        <v>457</v>
      </c>
      <c r="B138" s="11" t="s">
        <v>101</v>
      </c>
      <c r="C138" s="2">
        <v>200</v>
      </c>
      <c r="D138" s="2">
        <v>0.68</v>
      </c>
      <c r="E138" s="2"/>
      <c r="F138" s="2">
        <v>23.05</v>
      </c>
      <c r="G138" s="60">
        <v>0</v>
      </c>
      <c r="H138" s="69">
        <v>0.03</v>
      </c>
      <c r="I138" s="69">
        <v>7.0000000000000007E-2</v>
      </c>
      <c r="J138" s="69">
        <v>1</v>
      </c>
      <c r="K138" s="69">
        <v>113.8</v>
      </c>
      <c r="L138" s="70">
        <v>0.14000000000000001</v>
      </c>
      <c r="M138" s="51">
        <v>0.02</v>
      </c>
      <c r="N138" s="51">
        <v>3.2</v>
      </c>
      <c r="O138" s="51"/>
      <c r="P138" s="51">
        <v>0.03</v>
      </c>
      <c r="Q138" s="51">
        <v>75</v>
      </c>
      <c r="R138" s="51">
        <v>332</v>
      </c>
      <c r="S138" s="51"/>
      <c r="T138" s="51">
        <v>0.72</v>
      </c>
      <c r="U138" s="5"/>
      <c r="V138" s="5"/>
      <c r="W138" s="5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  <c r="KR138" s="6"/>
      <c r="KS138" s="6"/>
      <c r="KT138" s="6"/>
      <c r="KU138" s="6"/>
      <c r="KV138" s="6"/>
      <c r="KW138" s="6"/>
      <c r="KX138" s="6"/>
      <c r="KY138" s="6"/>
      <c r="KZ138" s="6"/>
      <c r="LA138" s="6"/>
      <c r="LB138" s="6"/>
      <c r="LC138" s="6"/>
      <c r="LD138" s="6"/>
      <c r="LE138" s="6"/>
      <c r="LF138" s="6"/>
      <c r="LG138" s="6"/>
      <c r="LH138" s="6"/>
      <c r="LI138" s="6"/>
      <c r="LJ138" s="6"/>
      <c r="LK138" s="6"/>
      <c r="LL138" s="6"/>
      <c r="LM138" s="6"/>
      <c r="LN138" s="6"/>
      <c r="LO138" s="6"/>
      <c r="LP138" s="6"/>
      <c r="LQ138" s="6"/>
      <c r="LR138" s="6"/>
      <c r="LS138" s="6"/>
      <c r="LT138" s="6"/>
      <c r="LU138" s="6"/>
      <c r="LV138" s="6"/>
      <c r="LW138" s="6"/>
      <c r="LX138" s="6"/>
      <c r="LY138" s="6"/>
      <c r="LZ138" s="6"/>
      <c r="MA138" s="6"/>
      <c r="MB138" s="6"/>
      <c r="MC138" s="6"/>
      <c r="MD138" s="6"/>
      <c r="ME138" s="6"/>
      <c r="MF138" s="6"/>
      <c r="MG138" s="6"/>
      <c r="MH138" s="6"/>
      <c r="MI138" s="6"/>
      <c r="MJ138" s="6"/>
      <c r="MK138" s="6"/>
    </row>
    <row r="139" spans="1:349" ht="15" customHeight="1" x14ac:dyDescent="0.25">
      <c r="A139" s="143" t="s">
        <v>16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5"/>
      <c r="W139" s="5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  <c r="KQ139" s="6"/>
      <c r="KR139" s="6"/>
      <c r="KS139" s="6"/>
      <c r="KT139" s="6"/>
      <c r="KU139" s="6"/>
      <c r="KV139" s="6"/>
      <c r="KW139" s="6"/>
      <c r="KX139" s="6"/>
      <c r="KY139" s="6"/>
      <c r="KZ139" s="6"/>
      <c r="LA139" s="6"/>
      <c r="LB139" s="6"/>
      <c r="LC139" s="6"/>
      <c r="LD139" s="6"/>
      <c r="LE139" s="6"/>
      <c r="LF139" s="6"/>
      <c r="LG139" s="6"/>
      <c r="LH139" s="6"/>
      <c r="LI139" s="6"/>
      <c r="LJ139" s="6"/>
      <c r="LK139" s="6"/>
      <c r="LL139" s="6"/>
      <c r="LM139" s="6"/>
      <c r="LN139" s="6"/>
      <c r="LO139" s="6"/>
      <c r="LP139" s="6"/>
      <c r="LQ139" s="6"/>
      <c r="LR139" s="6"/>
      <c r="LS139" s="6"/>
      <c r="LT139" s="6"/>
      <c r="LU139" s="6"/>
      <c r="LV139" s="6"/>
      <c r="LW139" s="6"/>
      <c r="LX139" s="6"/>
      <c r="LY139" s="6"/>
      <c r="LZ139" s="6"/>
      <c r="MA139" s="6"/>
      <c r="MB139" s="6"/>
      <c r="MC139" s="6"/>
      <c r="MD139" s="6"/>
      <c r="ME139" s="6"/>
      <c r="MF139" s="6"/>
      <c r="MG139" s="6"/>
      <c r="MH139" s="6"/>
      <c r="MI139" s="6"/>
      <c r="MJ139" s="6"/>
      <c r="MK139" s="6"/>
    </row>
    <row r="140" spans="1:349" ht="21.75" customHeight="1" x14ac:dyDescent="0.25">
      <c r="A140" s="10">
        <v>128</v>
      </c>
      <c r="B140" s="11" t="s">
        <v>94</v>
      </c>
      <c r="C140" s="2">
        <v>250</v>
      </c>
      <c r="D140" s="2">
        <v>5.4</v>
      </c>
      <c r="E140" s="2">
        <v>4</v>
      </c>
      <c r="F140" s="2">
        <v>18.2</v>
      </c>
      <c r="G140" s="60">
        <v>150</v>
      </c>
      <c r="H140" s="2"/>
      <c r="I140" s="2"/>
      <c r="J140" s="2"/>
      <c r="K140" s="2"/>
      <c r="L140" s="88"/>
      <c r="M140" s="51">
        <v>7.0000000000000007E-2</v>
      </c>
      <c r="N140" s="51"/>
      <c r="O140" s="89"/>
      <c r="P140" s="89">
        <v>0.05</v>
      </c>
      <c r="Q140" s="89">
        <v>158.6</v>
      </c>
      <c r="R140" s="89">
        <v>79.209999999999994</v>
      </c>
      <c r="S140" s="89">
        <v>17.170000000000002</v>
      </c>
      <c r="T140" s="89">
        <v>0.56999999999999995</v>
      </c>
      <c r="U140" s="5">
        <v>1.0999999999999999E-2</v>
      </c>
      <c r="V140" s="5"/>
      <c r="W140" s="5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  <c r="KR140" s="6"/>
      <c r="KS140" s="6"/>
      <c r="KT140" s="6"/>
      <c r="KU140" s="6"/>
      <c r="KV140" s="6"/>
      <c r="KW140" s="6"/>
      <c r="KX140" s="6"/>
      <c r="KY140" s="6"/>
      <c r="KZ140" s="6"/>
      <c r="LA140" s="6"/>
      <c r="LB140" s="6"/>
      <c r="LC140" s="6"/>
      <c r="LD140" s="6"/>
      <c r="LE140" s="6"/>
      <c r="LF140" s="6"/>
      <c r="LG140" s="6"/>
      <c r="LH140" s="6"/>
      <c r="LI140" s="6"/>
      <c r="LJ140" s="6"/>
      <c r="LK140" s="6"/>
      <c r="LL140" s="6"/>
      <c r="LM140" s="6"/>
      <c r="LN140" s="6"/>
      <c r="LO140" s="6"/>
      <c r="LP140" s="6"/>
      <c r="LQ140" s="6"/>
      <c r="LR140" s="6"/>
      <c r="LS140" s="6"/>
      <c r="LT140" s="6"/>
      <c r="LU140" s="6"/>
      <c r="LV140" s="6"/>
      <c r="LW140" s="6"/>
      <c r="LX140" s="6"/>
      <c r="LY140" s="6"/>
      <c r="LZ140" s="6"/>
      <c r="MA140" s="6"/>
      <c r="MB140" s="6"/>
      <c r="MC140" s="6"/>
      <c r="MD140" s="6"/>
      <c r="ME140" s="6"/>
      <c r="MF140" s="6"/>
      <c r="MG140" s="6"/>
      <c r="MH140" s="6"/>
      <c r="MI140" s="6"/>
      <c r="MJ140" s="6"/>
      <c r="MK140" s="6"/>
    </row>
    <row r="141" spans="1:349" ht="21.75" customHeight="1" x14ac:dyDescent="0.25">
      <c r="A141" s="95">
        <v>47</v>
      </c>
      <c r="B141" s="134" t="s">
        <v>57</v>
      </c>
      <c r="C141" s="95">
        <v>60</v>
      </c>
      <c r="D141" s="95">
        <v>2</v>
      </c>
      <c r="E141" s="95">
        <v>8</v>
      </c>
      <c r="F141" s="95">
        <v>14.67</v>
      </c>
      <c r="G141" s="95">
        <v>125</v>
      </c>
      <c r="H141" s="10"/>
      <c r="I141" s="10"/>
      <c r="J141" s="10"/>
      <c r="K141" s="10"/>
      <c r="L141" s="96"/>
      <c r="M141" s="51">
        <v>0.03</v>
      </c>
      <c r="N141" s="51">
        <v>0.03</v>
      </c>
      <c r="O141" s="89">
        <v>0.3</v>
      </c>
      <c r="P141" s="89">
        <v>0.02</v>
      </c>
      <c r="Q141" s="89">
        <v>36.590000000000003</v>
      </c>
      <c r="R141" s="89">
        <v>60</v>
      </c>
      <c r="S141" s="89"/>
      <c r="T141" s="89">
        <v>0.34</v>
      </c>
      <c r="U141" s="5">
        <v>1E-3</v>
      </c>
      <c r="V141" s="5"/>
      <c r="W141" s="5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  <c r="KR141" s="6"/>
      <c r="KS141" s="6"/>
      <c r="KT141" s="6"/>
      <c r="KU141" s="6"/>
      <c r="KV141" s="6"/>
      <c r="KW141" s="6"/>
      <c r="KX141" s="6"/>
      <c r="KY141" s="6"/>
      <c r="KZ141" s="6"/>
      <c r="LA141" s="6"/>
      <c r="LB141" s="6"/>
      <c r="LC141" s="6"/>
      <c r="LD141" s="6"/>
      <c r="LE141" s="6"/>
      <c r="LF141" s="6"/>
      <c r="LG141" s="6"/>
      <c r="LH141" s="6"/>
      <c r="LI141" s="6"/>
      <c r="LJ141" s="6"/>
      <c r="LK141" s="6"/>
      <c r="LL141" s="6"/>
      <c r="LM141" s="6"/>
      <c r="LN141" s="6"/>
      <c r="LO141" s="6"/>
      <c r="LP141" s="6"/>
      <c r="LQ141" s="6"/>
      <c r="LR141" s="6"/>
      <c r="LS141" s="6"/>
      <c r="LT141" s="6"/>
      <c r="LU141" s="6"/>
      <c r="LV141" s="6"/>
      <c r="LW141" s="6"/>
      <c r="LX141" s="6"/>
      <c r="LY141" s="6"/>
      <c r="LZ141" s="6"/>
      <c r="MA141" s="6"/>
      <c r="MB141" s="6"/>
      <c r="MC141" s="6"/>
      <c r="MD141" s="6"/>
      <c r="ME141" s="6"/>
      <c r="MF141" s="6"/>
      <c r="MG141" s="6"/>
      <c r="MH141" s="6"/>
      <c r="MI141" s="6"/>
      <c r="MJ141" s="6"/>
      <c r="MK141" s="6"/>
    </row>
    <row r="142" spans="1:349" ht="20.25" customHeight="1" x14ac:dyDescent="0.25">
      <c r="A142" s="10">
        <v>153</v>
      </c>
      <c r="B142" s="11" t="s">
        <v>95</v>
      </c>
      <c r="C142" s="2">
        <v>150</v>
      </c>
      <c r="D142" s="2">
        <v>4.22</v>
      </c>
      <c r="E142" s="2">
        <v>6.86</v>
      </c>
      <c r="F142" s="2">
        <v>16.135000000000002</v>
      </c>
      <c r="G142" s="60">
        <v>159.5</v>
      </c>
      <c r="H142" s="2">
        <v>0.28000000000000003</v>
      </c>
      <c r="I142" s="2">
        <v>0.2</v>
      </c>
      <c r="J142" s="2"/>
      <c r="K142" s="2">
        <v>2.9</v>
      </c>
      <c r="L142" s="88">
        <v>6</v>
      </c>
      <c r="M142" s="51">
        <v>1.0999999999999999E-2</v>
      </c>
      <c r="N142" s="51">
        <v>7.36</v>
      </c>
      <c r="O142" s="89">
        <v>0.06</v>
      </c>
      <c r="P142" s="89">
        <v>0.1</v>
      </c>
      <c r="Q142" s="89">
        <v>38</v>
      </c>
      <c r="R142" s="89">
        <v>69.58</v>
      </c>
      <c r="S142" s="89">
        <v>31.26</v>
      </c>
      <c r="T142" s="89">
        <v>0.98</v>
      </c>
      <c r="U142" s="5">
        <v>1.2999999999999999E-2</v>
      </c>
      <c r="V142" s="5"/>
      <c r="W142" s="5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  <c r="KR142" s="6"/>
      <c r="KS142" s="6"/>
      <c r="KT142" s="6"/>
      <c r="KU142" s="6"/>
      <c r="KV142" s="6"/>
      <c r="KW142" s="6"/>
      <c r="KX142" s="6"/>
      <c r="KY142" s="6"/>
      <c r="KZ142" s="6"/>
      <c r="LA142" s="6"/>
      <c r="LB142" s="6"/>
      <c r="LC142" s="6"/>
      <c r="LD142" s="6"/>
      <c r="LE142" s="6"/>
      <c r="LF142" s="6"/>
      <c r="LG142" s="6"/>
      <c r="LH142" s="6"/>
      <c r="LI142" s="6"/>
      <c r="LJ142" s="6"/>
      <c r="LK142" s="6"/>
      <c r="LL142" s="6"/>
      <c r="LM142" s="6"/>
      <c r="LN142" s="6"/>
      <c r="LO142" s="6"/>
      <c r="LP142" s="6"/>
      <c r="LQ142" s="6"/>
      <c r="LR142" s="6"/>
      <c r="LS142" s="6"/>
      <c r="LT142" s="6"/>
      <c r="LU142" s="6"/>
      <c r="LV142" s="6"/>
      <c r="LW142" s="6"/>
      <c r="LX142" s="6"/>
      <c r="LY142" s="6"/>
      <c r="LZ142" s="6"/>
      <c r="MA142" s="6"/>
      <c r="MB142" s="6"/>
      <c r="MC142" s="6"/>
      <c r="MD142" s="6"/>
      <c r="ME142" s="6"/>
      <c r="MF142" s="6"/>
      <c r="MG142" s="6"/>
      <c r="MH142" s="6"/>
      <c r="MI142" s="6"/>
      <c r="MJ142" s="6"/>
      <c r="MK142" s="6"/>
    </row>
    <row r="143" spans="1:349" ht="16.5" customHeight="1" x14ac:dyDescent="0.25">
      <c r="A143" s="10">
        <v>339</v>
      </c>
      <c r="B143" s="11" t="s">
        <v>67</v>
      </c>
      <c r="C143" s="2">
        <v>100</v>
      </c>
      <c r="D143" s="2">
        <v>6</v>
      </c>
      <c r="E143" s="2">
        <v>3.9</v>
      </c>
      <c r="F143" s="2"/>
      <c r="G143" s="60">
        <v>159</v>
      </c>
      <c r="H143" s="2">
        <v>0.19</v>
      </c>
      <c r="I143" s="2">
        <v>0.15</v>
      </c>
      <c r="J143" s="2"/>
      <c r="K143" s="2">
        <v>35</v>
      </c>
      <c r="L143" s="88">
        <v>1.8</v>
      </c>
      <c r="M143" s="51">
        <v>0.05</v>
      </c>
      <c r="N143" s="51"/>
      <c r="O143" s="89"/>
      <c r="P143" s="89"/>
      <c r="Q143" s="89">
        <v>178</v>
      </c>
      <c r="R143" s="89">
        <v>35</v>
      </c>
      <c r="S143" s="89"/>
      <c r="T143" s="89">
        <v>1.95</v>
      </c>
      <c r="U143" s="5"/>
      <c r="V143" s="5"/>
      <c r="W143" s="5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  <c r="KR143" s="6"/>
      <c r="KS143" s="6"/>
      <c r="KT143" s="6"/>
      <c r="KU143" s="6"/>
      <c r="KV143" s="6"/>
      <c r="KW143" s="6"/>
      <c r="KX143" s="6"/>
      <c r="KY143" s="6"/>
      <c r="KZ143" s="6"/>
      <c r="LA143" s="6"/>
      <c r="LB143" s="6"/>
      <c r="LC143" s="6"/>
      <c r="LD143" s="6"/>
      <c r="LE143" s="6"/>
      <c r="LF143" s="6"/>
      <c r="LG143" s="6"/>
      <c r="LH143" s="6"/>
      <c r="LI143" s="6"/>
      <c r="LJ143" s="6"/>
      <c r="LK143" s="6"/>
      <c r="LL143" s="6"/>
      <c r="LM143" s="6"/>
      <c r="LN143" s="6"/>
      <c r="LO143" s="6"/>
      <c r="LP143" s="6"/>
      <c r="LQ143" s="6"/>
      <c r="LR143" s="6"/>
      <c r="LS143" s="6"/>
      <c r="LT143" s="6"/>
      <c r="LU143" s="6"/>
      <c r="LV143" s="6"/>
      <c r="LW143" s="6"/>
      <c r="LX143" s="6"/>
      <c r="LY143" s="6"/>
      <c r="LZ143" s="6"/>
      <c r="MA143" s="6"/>
      <c r="MB143" s="6"/>
      <c r="MC143" s="6"/>
      <c r="MD143" s="6"/>
      <c r="ME143" s="6"/>
      <c r="MF143" s="6"/>
      <c r="MG143" s="6"/>
      <c r="MH143" s="6"/>
      <c r="MI143" s="6"/>
      <c r="MJ143" s="6"/>
      <c r="MK143" s="6"/>
    </row>
    <row r="144" spans="1:349" ht="25.5" customHeight="1" x14ac:dyDescent="0.25">
      <c r="A144" s="10">
        <v>457</v>
      </c>
      <c r="B144" s="11" t="s">
        <v>101</v>
      </c>
      <c r="C144" s="2">
        <v>200</v>
      </c>
      <c r="D144" s="2">
        <v>0.68</v>
      </c>
      <c r="E144" s="2"/>
      <c r="F144" s="2">
        <v>23.05</v>
      </c>
      <c r="G144" s="60">
        <v>0</v>
      </c>
      <c r="H144" s="2"/>
      <c r="I144" s="2"/>
      <c r="J144" s="2"/>
      <c r="K144" s="2"/>
      <c r="L144" s="88"/>
      <c r="M144" s="51">
        <v>0.01</v>
      </c>
      <c r="N144" s="51">
        <v>5</v>
      </c>
      <c r="O144" s="89"/>
      <c r="P144" s="89">
        <v>0.02</v>
      </c>
      <c r="Q144" s="89">
        <v>56.37</v>
      </c>
      <c r="R144" s="89">
        <v>40</v>
      </c>
      <c r="S144" s="89"/>
      <c r="T144" s="89">
        <v>0.34</v>
      </c>
      <c r="U144" s="5"/>
      <c r="V144" s="5"/>
      <c r="W144" s="5">
        <v>20</v>
      </c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  <c r="KR144" s="6"/>
      <c r="KS144" s="6"/>
      <c r="KT144" s="6"/>
      <c r="KU144" s="6"/>
      <c r="KV144" s="6"/>
      <c r="KW144" s="6"/>
      <c r="KX144" s="6"/>
      <c r="KY144" s="6"/>
      <c r="KZ144" s="6"/>
      <c r="LA144" s="6"/>
      <c r="LB144" s="6"/>
      <c r="LC144" s="6"/>
      <c r="LD144" s="6"/>
      <c r="LE144" s="6"/>
      <c r="LF144" s="6"/>
      <c r="LG144" s="6"/>
      <c r="LH144" s="6"/>
      <c r="LI144" s="6"/>
      <c r="LJ144" s="6"/>
      <c r="LK144" s="6"/>
      <c r="LL144" s="6"/>
      <c r="LM144" s="6"/>
      <c r="LN144" s="6"/>
      <c r="LO144" s="6"/>
      <c r="LP144" s="6"/>
      <c r="LQ144" s="6"/>
      <c r="LR144" s="6"/>
      <c r="LS144" s="6"/>
      <c r="LT144" s="6"/>
      <c r="LU144" s="6"/>
      <c r="LV144" s="6"/>
      <c r="LW144" s="6"/>
      <c r="LX144" s="6"/>
      <c r="LY144" s="6"/>
      <c r="LZ144" s="6"/>
      <c r="MA144" s="6"/>
      <c r="MB144" s="6"/>
      <c r="MC144" s="6"/>
      <c r="MD144" s="6"/>
      <c r="ME144" s="6"/>
      <c r="MF144" s="6"/>
      <c r="MG144" s="6"/>
      <c r="MH144" s="6"/>
      <c r="MI144" s="6"/>
      <c r="MJ144" s="6"/>
      <c r="MK144" s="6"/>
    </row>
    <row r="145" spans="1:349" ht="25.5" customHeight="1" x14ac:dyDescent="0.25">
      <c r="A145" s="10" t="s">
        <v>51</v>
      </c>
      <c r="B145" s="11" t="s">
        <v>52</v>
      </c>
      <c r="C145" s="2">
        <v>28</v>
      </c>
      <c r="D145" s="2">
        <v>2.6</v>
      </c>
      <c r="E145" s="2">
        <v>0.2</v>
      </c>
      <c r="F145" s="2">
        <v>13.4</v>
      </c>
      <c r="G145" s="60">
        <v>74</v>
      </c>
      <c r="H145" s="2"/>
      <c r="I145" s="2"/>
      <c r="J145" s="2"/>
      <c r="K145" s="2"/>
      <c r="L145" s="88"/>
      <c r="M145" s="51">
        <v>0.01</v>
      </c>
      <c r="N145" s="51"/>
      <c r="O145" s="89"/>
      <c r="P145" s="89">
        <v>0.05</v>
      </c>
      <c r="Q145" s="89">
        <v>10</v>
      </c>
      <c r="R145" s="89">
        <v>32</v>
      </c>
      <c r="S145" s="89"/>
      <c r="T145" s="89">
        <v>0.25</v>
      </c>
      <c r="U145" s="5"/>
      <c r="V145" s="5"/>
      <c r="W145" s="5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  <c r="JY145" s="6"/>
      <c r="JZ145" s="6"/>
      <c r="KA145" s="6"/>
      <c r="KB145" s="6"/>
      <c r="KC145" s="6"/>
      <c r="KD145" s="6"/>
      <c r="KE145" s="6"/>
      <c r="KF145" s="6"/>
      <c r="KG145" s="6"/>
      <c r="KH145" s="6"/>
      <c r="KI145" s="6"/>
      <c r="KJ145" s="6"/>
      <c r="KK145" s="6"/>
      <c r="KL145" s="6"/>
      <c r="KM145" s="6"/>
      <c r="KN145" s="6"/>
      <c r="KO145" s="6"/>
      <c r="KP145" s="6"/>
      <c r="KQ145" s="6"/>
      <c r="KR145" s="6"/>
      <c r="KS145" s="6"/>
      <c r="KT145" s="6"/>
      <c r="KU145" s="6"/>
      <c r="KV145" s="6"/>
      <c r="KW145" s="6"/>
      <c r="KX145" s="6"/>
      <c r="KY145" s="6"/>
      <c r="KZ145" s="6"/>
      <c r="LA145" s="6"/>
      <c r="LB145" s="6"/>
      <c r="LC145" s="6"/>
      <c r="LD145" s="6"/>
      <c r="LE145" s="6"/>
      <c r="LF145" s="6"/>
      <c r="LG145" s="6"/>
      <c r="LH145" s="6"/>
      <c r="LI145" s="6"/>
      <c r="LJ145" s="6"/>
      <c r="LK145" s="6"/>
      <c r="LL145" s="6"/>
      <c r="LM145" s="6"/>
      <c r="LN145" s="6"/>
      <c r="LO145" s="6"/>
      <c r="LP145" s="6"/>
      <c r="LQ145" s="6"/>
      <c r="LR145" s="6"/>
      <c r="LS145" s="6"/>
      <c r="LT145" s="6"/>
      <c r="LU145" s="6"/>
      <c r="LV145" s="6"/>
      <c r="LW145" s="6"/>
      <c r="LX145" s="6"/>
      <c r="LY145" s="6"/>
      <c r="LZ145" s="6"/>
      <c r="MA145" s="6"/>
      <c r="MB145" s="6"/>
      <c r="MC145" s="6"/>
      <c r="MD145" s="6"/>
      <c r="ME145" s="6"/>
      <c r="MF145" s="6"/>
      <c r="MG145" s="6"/>
      <c r="MH145" s="6"/>
      <c r="MI145" s="6"/>
      <c r="MJ145" s="6"/>
      <c r="MK145" s="6"/>
    </row>
    <row r="146" spans="1:349" ht="20.25" customHeight="1" x14ac:dyDescent="0.25">
      <c r="A146" s="10" t="s">
        <v>51</v>
      </c>
      <c r="B146" s="11" t="s">
        <v>53</v>
      </c>
      <c r="C146" s="2">
        <v>52.5</v>
      </c>
      <c r="D146" s="2">
        <v>4</v>
      </c>
      <c r="E146" s="2">
        <v>1</v>
      </c>
      <c r="F146" s="2">
        <v>20</v>
      </c>
      <c r="G146" s="60">
        <v>100</v>
      </c>
      <c r="H146" s="2">
        <v>0.18</v>
      </c>
      <c r="I146" s="2">
        <v>0.08</v>
      </c>
      <c r="J146" s="2"/>
      <c r="K146" s="2">
        <v>35</v>
      </c>
      <c r="L146" s="88">
        <v>3.9</v>
      </c>
      <c r="M146" s="51">
        <v>0.06</v>
      </c>
      <c r="N146" s="51"/>
      <c r="O146" s="89"/>
      <c r="P146" s="89">
        <v>0.05</v>
      </c>
      <c r="Q146" s="89">
        <v>10</v>
      </c>
      <c r="R146" s="89">
        <v>32</v>
      </c>
      <c r="S146" s="89"/>
      <c r="T146" s="89">
        <v>0.6</v>
      </c>
      <c r="U146" s="5"/>
      <c r="V146" s="5"/>
      <c r="W146" s="5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  <c r="JN146" s="6"/>
      <c r="JO146" s="6"/>
      <c r="JP146" s="6"/>
      <c r="JQ146" s="6"/>
      <c r="JR146" s="6"/>
      <c r="JS146" s="6"/>
      <c r="JT146" s="6"/>
      <c r="JU146" s="6"/>
      <c r="JV146" s="6"/>
      <c r="JW146" s="6"/>
      <c r="JX146" s="6"/>
      <c r="JY146" s="6"/>
      <c r="JZ146" s="6"/>
      <c r="KA146" s="6"/>
      <c r="KB146" s="6"/>
      <c r="KC146" s="6"/>
      <c r="KD146" s="6"/>
      <c r="KE146" s="6"/>
      <c r="KF146" s="6"/>
      <c r="KG146" s="6"/>
      <c r="KH146" s="6"/>
      <c r="KI146" s="6"/>
      <c r="KJ146" s="6"/>
      <c r="KK146" s="6"/>
      <c r="KL146" s="6"/>
      <c r="KM146" s="6"/>
      <c r="KN146" s="6"/>
      <c r="KO146" s="6"/>
      <c r="KP146" s="6"/>
      <c r="KQ146" s="6"/>
      <c r="KR146" s="6"/>
      <c r="KS146" s="6"/>
      <c r="KT146" s="6"/>
      <c r="KU146" s="6"/>
      <c r="KV146" s="6"/>
      <c r="KW146" s="6"/>
      <c r="KX146" s="6"/>
      <c r="KY146" s="6"/>
      <c r="KZ146" s="6"/>
      <c r="LA146" s="6"/>
      <c r="LB146" s="6"/>
      <c r="LC146" s="6"/>
      <c r="LD146" s="6"/>
      <c r="LE146" s="6"/>
      <c r="LF146" s="6"/>
      <c r="LG146" s="6"/>
      <c r="LH146" s="6"/>
      <c r="LI146" s="6"/>
      <c r="LJ146" s="6"/>
      <c r="LK146" s="6"/>
      <c r="LL146" s="6"/>
      <c r="LM146" s="6"/>
      <c r="LN146" s="6"/>
      <c r="LO146" s="6"/>
      <c r="LP146" s="6"/>
      <c r="LQ146" s="6"/>
      <c r="LR146" s="6"/>
      <c r="LS146" s="6"/>
      <c r="LT146" s="6"/>
      <c r="LU146" s="6"/>
      <c r="LV146" s="6"/>
      <c r="LW146" s="6"/>
      <c r="LX146" s="6"/>
      <c r="LY146" s="6"/>
      <c r="LZ146" s="6"/>
      <c r="MA146" s="6"/>
      <c r="MB146" s="6"/>
      <c r="MC146" s="6"/>
      <c r="MD146" s="6"/>
      <c r="ME146" s="6"/>
      <c r="MF146" s="6"/>
      <c r="MG146" s="6"/>
      <c r="MH146" s="6"/>
      <c r="MI146" s="6"/>
      <c r="MJ146" s="6"/>
      <c r="MK146" s="6"/>
    </row>
    <row r="147" spans="1:349" s="22" customFormat="1" ht="18.75" customHeight="1" x14ac:dyDescent="0.2">
      <c r="A147" s="146" t="s">
        <v>17</v>
      </c>
      <c r="B147" s="147"/>
      <c r="C147" s="147"/>
      <c r="D147" s="19">
        <f>D146+D144+D143+D142+D140+D138+D136+D135+D141+D137+D145</f>
        <v>35.729999999999997</v>
      </c>
      <c r="E147" s="19">
        <f t="shared" ref="E147:W147" si="7">E146+E144+E143+E142+E140+E138+E136+E135+E141+E137+E145</f>
        <v>33.31</v>
      </c>
      <c r="F147" s="19">
        <f t="shared" si="7"/>
        <v>158.05500000000001</v>
      </c>
      <c r="G147" s="19">
        <f t="shared" si="7"/>
        <v>1220.3</v>
      </c>
      <c r="H147" s="19">
        <f t="shared" si="7"/>
        <v>0.74</v>
      </c>
      <c r="I147" s="19">
        <f t="shared" si="7"/>
        <v>0.53</v>
      </c>
      <c r="J147" s="19">
        <f t="shared" si="7"/>
        <v>1</v>
      </c>
      <c r="K147" s="19">
        <f t="shared" si="7"/>
        <v>197.89999999999998</v>
      </c>
      <c r="L147" s="19">
        <f t="shared" si="7"/>
        <v>12.41</v>
      </c>
      <c r="M147" s="19">
        <f t="shared" si="7"/>
        <v>0.34100000000000003</v>
      </c>
      <c r="N147" s="19">
        <f t="shared" si="7"/>
        <v>17.810000000000002</v>
      </c>
      <c r="O147" s="19">
        <f t="shared" si="7"/>
        <v>0.504</v>
      </c>
      <c r="P147" s="19">
        <f t="shared" si="7"/>
        <v>0.51500000000000001</v>
      </c>
      <c r="Q147" s="19">
        <f t="shared" si="7"/>
        <v>757.61</v>
      </c>
      <c r="R147" s="19">
        <f t="shared" si="7"/>
        <v>843.48</v>
      </c>
      <c r="S147" s="19">
        <f t="shared" si="7"/>
        <v>139.78</v>
      </c>
      <c r="T147" s="19">
        <f t="shared" si="7"/>
        <v>10.479999999999999</v>
      </c>
      <c r="U147" s="19">
        <f t="shared" si="7"/>
        <v>0.05</v>
      </c>
      <c r="V147" s="19">
        <f t="shared" si="7"/>
        <v>2.5</v>
      </c>
      <c r="W147" s="19">
        <f t="shared" si="7"/>
        <v>20</v>
      </c>
      <c r="X147" s="34"/>
      <c r="Y147" s="34"/>
      <c r="Z147" s="34"/>
      <c r="AA147" s="34"/>
      <c r="AB147" s="37"/>
      <c r="AI147" s="195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  <c r="IW147" s="34"/>
      <c r="IX147" s="34"/>
      <c r="IY147" s="34"/>
      <c r="IZ147" s="34"/>
      <c r="JA147" s="34"/>
      <c r="JB147" s="34"/>
      <c r="JC147" s="34"/>
      <c r="JD147" s="34"/>
      <c r="JE147" s="34"/>
      <c r="JF147" s="34"/>
      <c r="JG147" s="34"/>
      <c r="JH147" s="34"/>
      <c r="JI147" s="34"/>
      <c r="JJ147" s="34"/>
      <c r="JK147" s="34"/>
      <c r="JL147" s="34"/>
      <c r="JM147" s="34"/>
      <c r="JN147" s="34"/>
      <c r="JO147" s="34"/>
      <c r="JP147" s="34"/>
      <c r="JQ147" s="34"/>
      <c r="JR147" s="34"/>
      <c r="JS147" s="34"/>
      <c r="JT147" s="34"/>
      <c r="JU147" s="34"/>
      <c r="JV147" s="34"/>
      <c r="JW147" s="34"/>
      <c r="JX147" s="34"/>
      <c r="JY147" s="34"/>
      <c r="JZ147" s="34"/>
      <c r="KA147" s="34"/>
      <c r="KB147" s="34"/>
      <c r="KC147" s="34"/>
      <c r="KD147" s="34"/>
      <c r="KE147" s="34"/>
      <c r="KF147" s="34"/>
      <c r="KG147" s="34"/>
      <c r="KH147" s="34"/>
      <c r="KI147" s="34"/>
      <c r="KJ147" s="34"/>
      <c r="KK147" s="34"/>
      <c r="KL147" s="34"/>
      <c r="KM147" s="34"/>
      <c r="KN147" s="34"/>
      <c r="KO147" s="34"/>
      <c r="KP147" s="34"/>
      <c r="KQ147" s="34"/>
      <c r="KR147" s="34"/>
      <c r="KS147" s="34"/>
      <c r="KT147" s="34"/>
      <c r="KU147" s="34"/>
      <c r="KV147" s="34"/>
      <c r="KW147" s="34"/>
      <c r="KX147" s="34"/>
      <c r="KY147" s="34"/>
      <c r="KZ147" s="34"/>
      <c r="LA147" s="34"/>
      <c r="LB147" s="34"/>
      <c r="LC147" s="34"/>
      <c r="LD147" s="34"/>
      <c r="LE147" s="34"/>
      <c r="LF147" s="34"/>
      <c r="LG147" s="34"/>
      <c r="LH147" s="34"/>
      <c r="LI147" s="34"/>
      <c r="LJ147" s="34"/>
      <c r="LK147" s="34"/>
      <c r="LL147" s="34"/>
      <c r="LM147" s="34"/>
      <c r="LN147" s="34"/>
      <c r="LO147" s="34"/>
      <c r="LP147" s="34"/>
      <c r="LQ147" s="34"/>
      <c r="LR147" s="34"/>
      <c r="LS147" s="34"/>
      <c r="LT147" s="34"/>
      <c r="LU147" s="34"/>
      <c r="LV147" s="34"/>
      <c r="LW147" s="34"/>
      <c r="LX147" s="34"/>
      <c r="LY147" s="34"/>
      <c r="LZ147" s="34"/>
      <c r="MA147" s="34"/>
      <c r="MB147" s="34"/>
      <c r="MC147" s="34"/>
      <c r="MD147" s="34"/>
      <c r="ME147" s="34"/>
      <c r="MF147" s="34"/>
      <c r="MG147" s="34"/>
      <c r="MH147" s="34"/>
      <c r="MI147" s="34"/>
      <c r="MJ147" s="34"/>
      <c r="MK147" s="34"/>
    </row>
    <row r="148" spans="1:349" s="6" customFormat="1" ht="13.5" customHeight="1" x14ac:dyDescent="0.2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6"/>
      <c r="W148" s="5"/>
    </row>
    <row r="149" spans="1:349" s="7" customFormat="1" ht="15" customHeight="1" x14ac:dyDescent="0.2">
      <c r="A149" s="137" t="s">
        <v>23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9"/>
      <c r="W149" s="177" t="s">
        <v>61</v>
      </c>
      <c r="X149" s="35"/>
      <c r="Y149" s="35"/>
      <c r="Z149" s="35"/>
      <c r="AA149" s="35"/>
      <c r="AB149" s="39"/>
      <c r="AI149" s="197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  <c r="IK149" s="35"/>
      <c r="IL149" s="35"/>
      <c r="IM149" s="35"/>
      <c r="IN149" s="35"/>
      <c r="IO149" s="35"/>
      <c r="IP149" s="35"/>
      <c r="IQ149" s="35"/>
      <c r="IR149" s="35"/>
      <c r="IS149" s="35"/>
      <c r="IT149" s="35"/>
      <c r="IU149" s="35"/>
      <c r="IV149" s="35"/>
      <c r="IW149" s="35"/>
      <c r="IX149" s="35"/>
      <c r="IY149" s="35"/>
      <c r="IZ149" s="35"/>
      <c r="JA149" s="35"/>
      <c r="JB149" s="35"/>
      <c r="JC149" s="35"/>
      <c r="JD149" s="35"/>
      <c r="JE149" s="35"/>
      <c r="JF149" s="35"/>
      <c r="JG149" s="35"/>
      <c r="JH149" s="35"/>
      <c r="JI149" s="35"/>
      <c r="JJ149" s="35"/>
      <c r="JK149" s="35"/>
      <c r="JL149" s="35"/>
      <c r="JM149" s="35"/>
      <c r="JN149" s="35"/>
      <c r="JO149" s="35"/>
      <c r="JP149" s="35"/>
      <c r="JQ149" s="35"/>
      <c r="JR149" s="35"/>
      <c r="JS149" s="35"/>
      <c r="JT149" s="35"/>
      <c r="JU149" s="35"/>
      <c r="JV149" s="35"/>
      <c r="JW149" s="35"/>
      <c r="JX149" s="35"/>
      <c r="JY149" s="35"/>
      <c r="JZ149" s="35"/>
      <c r="KA149" s="35"/>
      <c r="KB149" s="35"/>
      <c r="KC149" s="35"/>
      <c r="KD149" s="35"/>
      <c r="KE149" s="35"/>
      <c r="KF149" s="35"/>
      <c r="KG149" s="35"/>
      <c r="KH149" s="35"/>
      <c r="KI149" s="35"/>
      <c r="KJ149" s="35"/>
      <c r="KK149" s="35"/>
      <c r="KL149" s="35"/>
      <c r="KM149" s="35"/>
      <c r="KN149" s="35"/>
      <c r="KO149" s="35"/>
      <c r="KP149" s="35"/>
      <c r="KQ149" s="35"/>
      <c r="KR149" s="35"/>
      <c r="KS149" s="35"/>
      <c r="KT149" s="35"/>
      <c r="KU149" s="35"/>
      <c r="KV149" s="35"/>
      <c r="KW149" s="35"/>
      <c r="KX149" s="35"/>
      <c r="KY149" s="35"/>
      <c r="KZ149" s="35"/>
      <c r="LA149" s="35"/>
      <c r="LB149" s="35"/>
      <c r="LC149" s="35"/>
      <c r="LD149" s="35"/>
      <c r="LE149" s="35"/>
      <c r="LF149" s="35"/>
      <c r="LG149" s="35"/>
      <c r="LH149" s="35"/>
      <c r="LI149" s="35"/>
      <c r="LJ149" s="35"/>
      <c r="LK149" s="35"/>
      <c r="LL149" s="35"/>
      <c r="LM149" s="35"/>
      <c r="LN149" s="35"/>
      <c r="LO149" s="35"/>
      <c r="LP149" s="35"/>
      <c r="LQ149" s="35"/>
      <c r="LR149" s="35"/>
      <c r="LS149" s="35"/>
      <c r="LT149" s="35"/>
      <c r="LU149" s="35"/>
      <c r="LV149" s="35"/>
      <c r="LW149" s="35"/>
      <c r="LX149" s="35"/>
      <c r="LY149" s="35"/>
      <c r="LZ149" s="35"/>
      <c r="MA149" s="35"/>
      <c r="MB149" s="35"/>
      <c r="MC149" s="35"/>
      <c r="MD149" s="35"/>
      <c r="ME149" s="35"/>
      <c r="MF149" s="35"/>
      <c r="MG149" s="35"/>
      <c r="MH149" s="35"/>
      <c r="MI149" s="35"/>
      <c r="MJ149" s="35"/>
      <c r="MK149" s="35"/>
    </row>
    <row r="150" spans="1:349" s="8" customFormat="1" ht="29.25" customHeight="1" x14ac:dyDescent="0.2">
      <c r="A150" s="150" t="s">
        <v>1</v>
      </c>
      <c r="B150" s="150" t="s">
        <v>2</v>
      </c>
      <c r="C150" s="150" t="s">
        <v>3</v>
      </c>
      <c r="D150" s="150" t="s">
        <v>5</v>
      </c>
      <c r="E150" s="150"/>
      <c r="F150" s="150"/>
      <c r="G150" s="149" t="s">
        <v>27</v>
      </c>
      <c r="H150" s="155" t="s">
        <v>8</v>
      </c>
      <c r="I150" s="155"/>
      <c r="J150" s="155"/>
      <c r="K150" s="155" t="s">
        <v>12</v>
      </c>
      <c r="L150" s="153"/>
      <c r="M150" s="140" t="s">
        <v>37</v>
      </c>
      <c r="N150" s="141"/>
      <c r="O150" s="141"/>
      <c r="P150" s="142"/>
      <c r="Q150" s="140" t="s">
        <v>38</v>
      </c>
      <c r="R150" s="141"/>
      <c r="S150" s="141"/>
      <c r="T150" s="141"/>
      <c r="U150" s="141"/>
      <c r="V150" s="142"/>
      <c r="W150" s="178"/>
      <c r="X150" s="35"/>
      <c r="Y150" s="35"/>
      <c r="Z150" s="35"/>
      <c r="AA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35"/>
      <c r="IS150" s="35"/>
      <c r="IT150" s="35"/>
      <c r="IU150" s="35"/>
      <c r="IV150" s="35"/>
      <c r="IW150" s="35"/>
      <c r="IX150" s="35"/>
      <c r="IY150" s="35"/>
      <c r="IZ150" s="35"/>
      <c r="JA150" s="35"/>
      <c r="JB150" s="35"/>
      <c r="JC150" s="35"/>
      <c r="JD150" s="35"/>
      <c r="JE150" s="35"/>
      <c r="JF150" s="35"/>
      <c r="JG150" s="35"/>
      <c r="JH150" s="35"/>
      <c r="JI150" s="35"/>
      <c r="JJ150" s="35"/>
      <c r="JK150" s="35"/>
      <c r="JL150" s="35"/>
      <c r="JM150" s="35"/>
      <c r="JN150" s="35"/>
      <c r="JO150" s="35"/>
      <c r="JP150" s="35"/>
      <c r="JQ150" s="35"/>
      <c r="JR150" s="35"/>
      <c r="JS150" s="35"/>
      <c r="JT150" s="35"/>
      <c r="JU150" s="35"/>
      <c r="JV150" s="35"/>
      <c r="JW150" s="35"/>
      <c r="JX150" s="35"/>
      <c r="JY150" s="35"/>
      <c r="JZ150" s="35"/>
      <c r="KA150" s="35"/>
      <c r="KB150" s="35"/>
      <c r="KC150" s="35"/>
      <c r="KD150" s="35"/>
      <c r="KE150" s="35"/>
      <c r="KF150" s="35"/>
      <c r="KG150" s="35"/>
      <c r="KH150" s="35"/>
      <c r="KI150" s="35"/>
      <c r="KJ150" s="35"/>
      <c r="KK150" s="35"/>
      <c r="KL150" s="35"/>
      <c r="KM150" s="35"/>
      <c r="KN150" s="35"/>
      <c r="KO150" s="35"/>
      <c r="KP150" s="35"/>
      <c r="KQ150" s="35"/>
      <c r="KR150" s="35"/>
      <c r="KS150" s="35"/>
      <c r="KT150" s="35"/>
      <c r="KU150" s="35"/>
      <c r="KV150" s="35"/>
      <c r="KW150" s="35"/>
      <c r="KX150" s="35"/>
      <c r="KY150" s="35"/>
      <c r="KZ150" s="35"/>
      <c r="LA150" s="35"/>
      <c r="LB150" s="35"/>
      <c r="LC150" s="35"/>
      <c r="LD150" s="35"/>
      <c r="LE150" s="35"/>
      <c r="LF150" s="35"/>
      <c r="LG150" s="35"/>
      <c r="LH150" s="35"/>
      <c r="LI150" s="35"/>
      <c r="LJ150" s="35"/>
      <c r="LK150" s="35"/>
      <c r="LL150" s="35"/>
      <c r="LM150" s="35"/>
      <c r="LN150" s="35"/>
      <c r="LO150" s="35"/>
      <c r="LP150" s="35"/>
      <c r="LQ150" s="35"/>
      <c r="LR150" s="35"/>
      <c r="LS150" s="35"/>
      <c r="LT150" s="35"/>
      <c r="LU150" s="35"/>
      <c r="LV150" s="35"/>
      <c r="LW150" s="35"/>
      <c r="LX150" s="35"/>
      <c r="LY150" s="35"/>
      <c r="LZ150" s="35"/>
      <c r="MA150" s="35"/>
      <c r="MB150" s="35"/>
      <c r="MC150" s="35"/>
      <c r="MD150" s="35"/>
      <c r="ME150" s="35"/>
      <c r="MF150" s="35"/>
      <c r="MG150" s="35"/>
      <c r="MH150" s="35"/>
      <c r="MI150" s="35"/>
      <c r="MJ150" s="35"/>
      <c r="MK150" s="35"/>
    </row>
    <row r="151" spans="1:349" s="8" customFormat="1" ht="15.75" customHeight="1" x14ac:dyDescent="0.25">
      <c r="A151" s="150"/>
      <c r="B151" s="150"/>
      <c r="C151" s="150"/>
      <c r="D151" s="30" t="s">
        <v>4</v>
      </c>
      <c r="E151" s="30" t="s">
        <v>6</v>
      </c>
      <c r="F151" s="79" t="s">
        <v>7</v>
      </c>
      <c r="G151" s="149"/>
      <c r="H151" s="82" t="s">
        <v>9</v>
      </c>
      <c r="I151" s="82" t="s">
        <v>10</v>
      </c>
      <c r="J151" s="82" t="s">
        <v>11</v>
      </c>
      <c r="K151" s="82" t="s">
        <v>13</v>
      </c>
      <c r="L151" s="81" t="s">
        <v>14</v>
      </c>
      <c r="M151" s="50" t="s">
        <v>9</v>
      </c>
      <c r="N151" s="50" t="s">
        <v>11</v>
      </c>
      <c r="O151" s="50" t="s">
        <v>39</v>
      </c>
      <c r="P151" s="50" t="s">
        <v>40</v>
      </c>
      <c r="Q151" s="50" t="s">
        <v>13</v>
      </c>
      <c r="R151" s="50" t="s">
        <v>41</v>
      </c>
      <c r="S151" s="50" t="s">
        <v>42</v>
      </c>
      <c r="T151" s="50" t="s">
        <v>14</v>
      </c>
      <c r="U151" s="5" t="s">
        <v>59</v>
      </c>
      <c r="V151" s="5" t="s">
        <v>60</v>
      </c>
      <c r="W151" s="179"/>
      <c r="X151" s="35"/>
      <c r="Y151" s="35"/>
      <c r="Z151" s="35"/>
      <c r="AA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  <c r="II151" s="35"/>
      <c r="IJ151" s="35"/>
      <c r="IK151" s="35"/>
      <c r="IL151" s="35"/>
      <c r="IM151" s="35"/>
      <c r="IN151" s="35"/>
      <c r="IO151" s="35"/>
      <c r="IP151" s="35"/>
      <c r="IQ151" s="35"/>
      <c r="IR151" s="35"/>
      <c r="IS151" s="35"/>
      <c r="IT151" s="35"/>
      <c r="IU151" s="35"/>
      <c r="IV151" s="35"/>
      <c r="IW151" s="35"/>
      <c r="IX151" s="35"/>
      <c r="IY151" s="35"/>
      <c r="IZ151" s="35"/>
      <c r="JA151" s="35"/>
      <c r="JB151" s="35"/>
      <c r="JC151" s="35"/>
      <c r="JD151" s="35"/>
      <c r="JE151" s="35"/>
      <c r="JF151" s="35"/>
      <c r="JG151" s="35"/>
      <c r="JH151" s="35"/>
      <c r="JI151" s="35"/>
      <c r="JJ151" s="35"/>
      <c r="JK151" s="35"/>
      <c r="JL151" s="35"/>
      <c r="JM151" s="35"/>
      <c r="JN151" s="35"/>
      <c r="JO151" s="35"/>
      <c r="JP151" s="35"/>
      <c r="JQ151" s="35"/>
      <c r="JR151" s="35"/>
      <c r="JS151" s="35"/>
      <c r="JT151" s="35"/>
      <c r="JU151" s="35"/>
      <c r="JV151" s="35"/>
      <c r="JW151" s="35"/>
      <c r="JX151" s="35"/>
      <c r="JY151" s="35"/>
      <c r="JZ151" s="35"/>
      <c r="KA151" s="35"/>
      <c r="KB151" s="35"/>
      <c r="KC151" s="35"/>
      <c r="KD151" s="35"/>
      <c r="KE151" s="35"/>
      <c r="KF151" s="35"/>
      <c r="KG151" s="35"/>
      <c r="KH151" s="35"/>
      <c r="KI151" s="35"/>
      <c r="KJ151" s="35"/>
      <c r="KK151" s="35"/>
      <c r="KL151" s="35"/>
      <c r="KM151" s="35"/>
      <c r="KN151" s="35"/>
      <c r="KO151" s="35"/>
      <c r="KP151" s="35"/>
      <c r="KQ151" s="35"/>
      <c r="KR151" s="35"/>
      <c r="KS151" s="35"/>
      <c r="KT151" s="35"/>
      <c r="KU151" s="35"/>
      <c r="KV151" s="35"/>
      <c r="KW151" s="35"/>
      <c r="KX151" s="35"/>
      <c r="KY151" s="35"/>
      <c r="KZ151" s="35"/>
      <c r="LA151" s="35"/>
      <c r="LB151" s="35"/>
      <c r="LC151" s="35"/>
      <c r="LD151" s="35"/>
      <c r="LE151" s="35"/>
      <c r="LF151" s="35"/>
      <c r="LG151" s="35"/>
      <c r="LH151" s="35"/>
      <c r="LI151" s="35"/>
      <c r="LJ151" s="35"/>
      <c r="LK151" s="35"/>
      <c r="LL151" s="35"/>
      <c r="LM151" s="35"/>
      <c r="LN151" s="35"/>
      <c r="LO151" s="35"/>
      <c r="LP151" s="35"/>
      <c r="LQ151" s="35"/>
      <c r="LR151" s="35"/>
      <c r="LS151" s="35"/>
      <c r="LT151" s="35"/>
      <c r="LU151" s="35"/>
      <c r="LV151" s="35"/>
      <c r="LW151" s="35"/>
      <c r="LX151" s="35"/>
      <c r="LY151" s="35"/>
      <c r="LZ151" s="35"/>
      <c r="MA151" s="35"/>
      <c r="MB151" s="35"/>
      <c r="MC151" s="35"/>
      <c r="MD151" s="35"/>
      <c r="ME151" s="35"/>
      <c r="MF151" s="35"/>
      <c r="MG151" s="35"/>
      <c r="MH151" s="35"/>
      <c r="MI151" s="35"/>
      <c r="MJ151" s="35"/>
      <c r="MK151" s="35"/>
    </row>
    <row r="152" spans="1:349" ht="15" customHeight="1" x14ac:dyDescent="0.25">
      <c r="A152" s="143" t="s">
        <v>15</v>
      </c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5"/>
      <c r="W152" s="5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  <c r="JN152" s="6"/>
      <c r="JO152" s="6"/>
      <c r="JP152" s="6"/>
      <c r="JQ152" s="6"/>
      <c r="JR152" s="6"/>
      <c r="JS152" s="6"/>
      <c r="JT152" s="6"/>
      <c r="JU152" s="6"/>
      <c r="JV152" s="6"/>
      <c r="JW152" s="6"/>
      <c r="JX152" s="6"/>
      <c r="JY152" s="6"/>
      <c r="JZ152" s="6"/>
      <c r="KA152" s="6"/>
      <c r="KB152" s="6"/>
      <c r="KC152" s="6"/>
      <c r="KD152" s="6"/>
      <c r="KE152" s="6"/>
      <c r="KF152" s="6"/>
      <c r="KG152" s="6"/>
      <c r="KH152" s="6"/>
      <c r="KI152" s="6"/>
      <c r="KJ152" s="6"/>
      <c r="KK152" s="6"/>
      <c r="KL152" s="6"/>
      <c r="KM152" s="6"/>
      <c r="KN152" s="6"/>
      <c r="KO152" s="6"/>
      <c r="KP152" s="6"/>
      <c r="KQ152" s="6"/>
      <c r="KR152" s="6"/>
      <c r="KS152" s="6"/>
      <c r="KT152" s="6"/>
      <c r="KU152" s="6"/>
      <c r="KV152" s="6"/>
      <c r="KW152" s="6"/>
      <c r="KX152" s="6"/>
      <c r="KY152" s="6"/>
      <c r="KZ152" s="6"/>
      <c r="LA152" s="6"/>
      <c r="LB152" s="6"/>
      <c r="LC152" s="6"/>
      <c r="LD152" s="6"/>
      <c r="LE152" s="6"/>
      <c r="LF152" s="6"/>
      <c r="LG152" s="6"/>
      <c r="LH152" s="6"/>
      <c r="LI152" s="6"/>
      <c r="LJ152" s="6"/>
      <c r="LK152" s="6"/>
      <c r="LL152" s="6"/>
      <c r="LM152" s="6"/>
      <c r="LN152" s="6"/>
      <c r="LO152" s="6"/>
      <c r="LP152" s="6"/>
      <c r="LQ152" s="6"/>
      <c r="LR152" s="6"/>
      <c r="LS152" s="6"/>
      <c r="LT152" s="6"/>
      <c r="LU152" s="6"/>
      <c r="LV152" s="6"/>
      <c r="LW152" s="6"/>
      <c r="LX152" s="6"/>
      <c r="LY152" s="6"/>
      <c r="LZ152" s="6"/>
      <c r="MA152" s="6"/>
      <c r="MB152" s="6"/>
      <c r="MC152" s="6"/>
      <c r="MD152" s="6"/>
      <c r="ME152" s="6"/>
      <c r="MF152" s="6"/>
      <c r="MG152" s="6"/>
      <c r="MH152" s="6"/>
      <c r="MI152" s="6"/>
      <c r="MJ152" s="6"/>
      <c r="MK152" s="6"/>
    </row>
    <row r="153" spans="1:349" ht="31.5" customHeight="1" x14ac:dyDescent="0.25">
      <c r="A153" s="10">
        <v>202</v>
      </c>
      <c r="B153" s="11" t="s">
        <v>29</v>
      </c>
      <c r="C153" s="2">
        <v>180</v>
      </c>
      <c r="D153" s="2">
        <v>1.4</v>
      </c>
      <c r="E153" s="2">
        <v>4.7</v>
      </c>
      <c r="F153" s="2">
        <v>14.8</v>
      </c>
      <c r="G153" s="60">
        <v>201.9</v>
      </c>
      <c r="H153" s="69">
        <v>7.0000000000000007E-2</v>
      </c>
      <c r="I153" s="69">
        <v>0.05</v>
      </c>
      <c r="J153" s="69"/>
      <c r="K153" s="69">
        <v>13.9</v>
      </c>
      <c r="L153" s="70">
        <v>0.76</v>
      </c>
      <c r="M153" s="51">
        <v>0.05</v>
      </c>
      <c r="N153" s="51">
        <v>1.62</v>
      </c>
      <c r="O153" s="51">
        <v>0.13</v>
      </c>
      <c r="P153" s="51">
        <v>2.38</v>
      </c>
      <c r="Q153" s="51">
        <v>80</v>
      </c>
      <c r="R153" s="51">
        <v>1.46</v>
      </c>
      <c r="S153" s="51"/>
      <c r="T153" s="51">
        <v>0.21</v>
      </c>
      <c r="U153" s="5">
        <v>2.5000000000000001E-2</v>
      </c>
      <c r="V153" s="5">
        <v>2.5</v>
      </c>
      <c r="W153" s="5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  <c r="JN153" s="6"/>
      <c r="JO153" s="6"/>
      <c r="JP153" s="6"/>
      <c r="JQ153" s="6"/>
      <c r="JR153" s="6"/>
      <c r="JS153" s="6"/>
      <c r="JT153" s="6"/>
      <c r="JU153" s="6"/>
      <c r="JV153" s="6"/>
      <c r="JW153" s="6"/>
      <c r="JX153" s="6"/>
      <c r="JY153" s="6"/>
      <c r="JZ153" s="6"/>
      <c r="KA153" s="6"/>
      <c r="KB153" s="6"/>
      <c r="KC153" s="6"/>
      <c r="KD153" s="6"/>
      <c r="KE153" s="6"/>
      <c r="KF153" s="6"/>
      <c r="KG153" s="6"/>
      <c r="KH153" s="6"/>
      <c r="KI153" s="6"/>
      <c r="KJ153" s="6"/>
      <c r="KK153" s="6"/>
      <c r="KL153" s="6"/>
      <c r="KM153" s="6"/>
      <c r="KN153" s="6"/>
      <c r="KO153" s="6"/>
      <c r="KP153" s="6"/>
      <c r="KQ153" s="6"/>
      <c r="KR153" s="6"/>
      <c r="KS153" s="6"/>
      <c r="KT153" s="6"/>
      <c r="KU153" s="6"/>
      <c r="KV153" s="6"/>
      <c r="KW153" s="6"/>
      <c r="KX153" s="6"/>
      <c r="KY153" s="6"/>
      <c r="KZ153" s="6"/>
      <c r="LA153" s="6"/>
      <c r="LB153" s="6"/>
      <c r="LC153" s="6"/>
      <c r="LD153" s="6"/>
      <c r="LE153" s="6"/>
      <c r="LF153" s="6"/>
      <c r="LG153" s="6"/>
      <c r="LH153" s="6"/>
      <c r="LI153" s="6"/>
      <c r="LJ153" s="6"/>
      <c r="LK153" s="6"/>
      <c r="LL153" s="6"/>
      <c r="LM153" s="6"/>
      <c r="LN153" s="6"/>
      <c r="LO153" s="6"/>
      <c r="LP153" s="6"/>
      <c r="LQ153" s="6"/>
      <c r="LR153" s="6"/>
      <c r="LS153" s="6"/>
      <c r="LT153" s="6"/>
      <c r="LU153" s="6"/>
      <c r="LV153" s="6"/>
      <c r="LW153" s="6"/>
      <c r="LX153" s="6"/>
      <c r="LY153" s="6"/>
      <c r="LZ153" s="6"/>
      <c r="MA153" s="6"/>
      <c r="MB153" s="6"/>
      <c r="MC153" s="6"/>
      <c r="MD153" s="6"/>
      <c r="ME153" s="6"/>
      <c r="MF153" s="6"/>
      <c r="MG153" s="6"/>
      <c r="MH153" s="6"/>
      <c r="MI153" s="6"/>
      <c r="MJ153" s="6"/>
      <c r="MK153" s="6"/>
    </row>
    <row r="154" spans="1:349" ht="30.75" customHeight="1" x14ac:dyDescent="0.25">
      <c r="A154" s="10">
        <v>64</v>
      </c>
      <c r="B154" s="11" t="s">
        <v>75</v>
      </c>
      <c r="C154" s="3" t="s">
        <v>72</v>
      </c>
      <c r="D154" s="2">
        <v>3.75</v>
      </c>
      <c r="E154" s="2">
        <v>1.45</v>
      </c>
      <c r="F154" s="60">
        <v>11.25</v>
      </c>
      <c r="G154" s="60">
        <v>182.9</v>
      </c>
      <c r="H154" s="69">
        <v>0.06</v>
      </c>
      <c r="I154" s="69">
        <v>0.03</v>
      </c>
      <c r="J154" s="69"/>
      <c r="K154" s="69">
        <v>11.2</v>
      </c>
      <c r="L154" s="70">
        <v>0.56999999999999995</v>
      </c>
      <c r="M154" s="51">
        <v>0.02</v>
      </c>
      <c r="N154" s="51"/>
      <c r="O154" s="51"/>
      <c r="P154" s="51">
        <v>0.03</v>
      </c>
      <c r="Q154" s="51">
        <v>15</v>
      </c>
      <c r="R154" s="51"/>
      <c r="S154" s="51"/>
      <c r="T154" s="51">
        <v>0.72</v>
      </c>
      <c r="U154" s="5"/>
      <c r="V154" s="5"/>
      <c r="W154" s="5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  <c r="KR154" s="6"/>
      <c r="KS154" s="6"/>
      <c r="KT154" s="6"/>
      <c r="KU154" s="6"/>
      <c r="KV154" s="6"/>
      <c r="KW154" s="6"/>
      <c r="KX154" s="6"/>
      <c r="KY154" s="6"/>
      <c r="KZ154" s="6"/>
      <c r="LA154" s="6"/>
      <c r="LB154" s="6"/>
      <c r="LC154" s="6"/>
      <c r="LD154" s="6"/>
      <c r="LE154" s="6"/>
      <c r="LF154" s="6"/>
      <c r="LG154" s="6"/>
      <c r="LH154" s="6"/>
      <c r="LI154" s="6"/>
      <c r="LJ154" s="6"/>
      <c r="LK154" s="6"/>
      <c r="LL154" s="6"/>
      <c r="LM154" s="6"/>
      <c r="LN154" s="6"/>
      <c r="LO154" s="6"/>
      <c r="LP154" s="6"/>
      <c r="LQ154" s="6"/>
      <c r="LR154" s="6"/>
      <c r="LS154" s="6"/>
      <c r="LT154" s="6"/>
      <c r="LU154" s="6"/>
      <c r="LV154" s="6"/>
      <c r="LW154" s="6"/>
      <c r="LX154" s="6"/>
      <c r="LY154" s="6"/>
      <c r="LZ154" s="6"/>
      <c r="MA154" s="6"/>
      <c r="MB154" s="6"/>
      <c r="MC154" s="6"/>
      <c r="MD154" s="6"/>
      <c r="ME154" s="6"/>
      <c r="MF154" s="6"/>
      <c r="MG154" s="6"/>
      <c r="MH154" s="6"/>
      <c r="MI154" s="6"/>
      <c r="MJ154" s="6"/>
      <c r="MK154" s="6"/>
    </row>
    <row r="155" spans="1:349" ht="26.25" customHeight="1" x14ac:dyDescent="0.25">
      <c r="A155" s="53" t="s">
        <v>51</v>
      </c>
      <c r="B155" s="46" t="s">
        <v>64</v>
      </c>
      <c r="C155" s="60">
        <v>90</v>
      </c>
      <c r="D155" s="60">
        <v>5</v>
      </c>
      <c r="E155" s="60">
        <v>3.2</v>
      </c>
      <c r="F155" s="60">
        <v>3.5</v>
      </c>
      <c r="G155" s="60">
        <v>68</v>
      </c>
      <c r="H155" s="60"/>
      <c r="I155" s="60"/>
      <c r="J155" s="60"/>
      <c r="K155" s="60"/>
      <c r="L155" s="90"/>
      <c r="M155" s="51">
        <v>0.04</v>
      </c>
      <c r="N155" s="51">
        <v>0.6</v>
      </c>
      <c r="O155" s="51">
        <v>0.02</v>
      </c>
      <c r="P155" s="51">
        <v>1.4999999999999999E-2</v>
      </c>
      <c r="Q155" s="51">
        <v>122</v>
      </c>
      <c r="R155" s="51">
        <v>96</v>
      </c>
      <c r="S155" s="51">
        <v>15</v>
      </c>
      <c r="T155" s="51">
        <v>0.1</v>
      </c>
      <c r="U155" s="99"/>
      <c r="V155" s="99"/>
      <c r="W155" s="99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  <c r="KR155" s="6"/>
      <c r="KS155" s="6"/>
      <c r="KT155" s="6"/>
      <c r="KU155" s="6"/>
      <c r="KV155" s="6"/>
      <c r="KW155" s="6"/>
      <c r="KX155" s="6"/>
      <c r="KY155" s="6"/>
      <c r="KZ155" s="6"/>
      <c r="LA155" s="6"/>
      <c r="LB155" s="6"/>
      <c r="LC155" s="6"/>
      <c r="LD155" s="6"/>
      <c r="LE155" s="6"/>
      <c r="LF155" s="6"/>
      <c r="LG155" s="6"/>
      <c r="LH155" s="6"/>
      <c r="LI155" s="6"/>
      <c r="LJ155" s="6"/>
      <c r="LK155" s="6"/>
      <c r="LL155" s="6"/>
      <c r="LM155" s="6"/>
      <c r="LN155" s="6"/>
      <c r="LO155" s="6"/>
      <c r="LP155" s="6"/>
      <c r="LQ155" s="6"/>
      <c r="LR155" s="6"/>
      <c r="LS155" s="6"/>
      <c r="LT155" s="6"/>
      <c r="LU155" s="6"/>
      <c r="LV155" s="6"/>
      <c r="LW155" s="6"/>
      <c r="LX155" s="6"/>
      <c r="LY155" s="6"/>
      <c r="LZ155" s="6"/>
      <c r="MA155" s="6"/>
      <c r="MB155" s="6"/>
      <c r="MC155" s="6"/>
      <c r="MD155" s="6"/>
      <c r="ME155" s="6"/>
      <c r="MF155" s="6"/>
      <c r="MG155" s="6"/>
      <c r="MH155" s="6"/>
      <c r="MI155" s="6"/>
      <c r="MJ155" s="6"/>
      <c r="MK155" s="6"/>
    </row>
    <row r="156" spans="1:349" ht="20.25" customHeight="1" x14ac:dyDescent="0.25">
      <c r="A156" s="10">
        <v>457</v>
      </c>
      <c r="B156" s="11" t="s">
        <v>101</v>
      </c>
      <c r="C156" s="2">
        <v>200</v>
      </c>
      <c r="D156" s="2">
        <v>0.68</v>
      </c>
      <c r="E156" s="2"/>
      <c r="F156" s="2">
        <v>23.05</v>
      </c>
      <c r="G156" s="60">
        <v>0</v>
      </c>
      <c r="H156" s="69"/>
      <c r="I156" s="69"/>
      <c r="J156" s="69"/>
      <c r="K156" s="69"/>
      <c r="L156" s="70"/>
      <c r="M156" s="51">
        <v>0.01</v>
      </c>
      <c r="N156" s="51">
        <v>1.1000000000000001</v>
      </c>
      <c r="O156" s="51"/>
      <c r="P156" s="51">
        <v>0.02</v>
      </c>
      <c r="Q156" s="51">
        <v>20</v>
      </c>
      <c r="R156" s="51"/>
      <c r="S156" s="51"/>
      <c r="T156" s="51">
        <v>0.34</v>
      </c>
      <c r="U156" s="5"/>
      <c r="V156" s="5"/>
      <c r="W156" s="5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  <c r="KQ156" s="6"/>
      <c r="KR156" s="6"/>
      <c r="KS156" s="6"/>
      <c r="KT156" s="6"/>
      <c r="KU156" s="6"/>
      <c r="KV156" s="6"/>
      <c r="KW156" s="6"/>
      <c r="KX156" s="6"/>
      <c r="KY156" s="6"/>
      <c r="KZ156" s="6"/>
      <c r="LA156" s="6"/>
      <c r="LB156" s="6"/>
      <c r="LC156" s="6"/>
      <c r="LD156" s="6"/>
      <c r="LE156" s="6"/>
      <c r="LF156" s="6"/>
      <c r="LG156" s="6"/>
      <c r="LH156" s="6"/>
      <c r="LI156" s="6"/>
      <c r="LJ156" s="6"/>
      <c r="LK156" s="6"/>
      <c r="LL156" s="6"/>
      <c r="LM156" s="6"/>
      <c r="LN156" s="6"/>
      <c r="LO156" s="6"/>
      <c r="LP156" s="6"/>
      <c r="LQ156" s="6"/>
      <c r="LR156" s="6"/>
      <c r="LS156" s="6"/>
      <c r="LT156" s="6"/>
      <c r="LU156" s="6"/>
      <c r="LV156" s="6"/>
      <c r="LW156" s="6"/>
      <c r="LX156" s="6"/>
      <c r="LY156" s="6"/>
      <c r="LZ156" s="6"/>
      <c r="MA156" s="6"/>
      <c r="MB156" s="6"/>
      <c r="MC156" s="6"/>
      <c r="MD156" s="6"/>
      <c r="ME156" s="6"/>
      <c r="MF156" s="6"/>
      <c r="MG156" s="6"/>
      <c r="MH156" s="6"/>
      <c r="MI156" s="6"/>
      <c r="MJ156" s="6"/>
      <c r="MK156" s="6"/>
    </row>
    <row r="157" spans="1:349" ht="15" customHeight="1" x14ac:dyDescent="0.25">
      <c r="A157" s="143" t="s">
        <v>16</v>
      </c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5"/>
      <c r="W157" s="5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  <c r="JY157" s="6"/>
      <c r="JZ157" s="6"/>
      <c r="KA157" s="6"/>
      <c r="KB157" s="6"/>
      <c r="KC157" s="6"/>
      <c r="KD157" s="6"/>
      <c r="KE157" s="6"/>
      <c r="KF157" s="6"/>
      <c r="KG157" s="6"/>
      <c r="KH157" s="6"/>
      <c r="KI157" s="6"/>
      <c r="KJ157" s="6"/>
      <c r="KK157" s="6"/>
      <c r="KL157" s="6"/>
      <c r="KM157" s="6"/>
      <c r="KN157" s="6"/>
      <c r="KO157" s="6"/>
      <c r="KP157" s="6"/>
      <c r="KQ157" s="6"/>
      <c r="KR157" s="6"/>
      <c r="KS157" s="6"/>
      <c r="KT157" s="6"/>
      <c r="KU157" s="6"/>
      <c r="KV157" s="6"/>
      <c r="KW157" s="6"/>
      <c r="KX157" s="6"/>
      <c r="KY157" s="6"/>
      <c r="KZ157" s="6"/>
      <c r="LA157" s="6"/>
      <c r="LB157" s="6"/>
      <c r="LC157" s="6"/>
      <c r="LD157" s="6"/>
      <c r="LE157" s="6"/>
      <c r="LF157" s="6"/>
      <c r="LG157" s="6"/>
      <c r="LH157" s="6"/>
      <c r="LI157" s="6"/>
      <c r="LJ157" s="6"/>
      <c r="LK157" s="6"/>
      <c r="LL157" s="6"/>
      <c r="LM157" s="6"/>
      <c r="LN157" s="6"/>
      <c r="LO157" s="6"/>
      <c r="LP157" s="6"/>
      <c r="LQ157" s="6"/>
      <c r="LR157" s="6"/>
      <c r="LS157" s="6"/>
      <c r="LT157" s="6"/>
      <c r="LU157" s="6"/>
      <c r="LV157" s="6"/>
      <c r="LW157" s="6"/>
      <c r="LX157" s="6"/>
      <c r="LY157" s="6"/>
      <c r="LZ157" s="6"/>
      <c r="MA157" s="6"/>
      <c r="MB157" s="6"/>
      <c r="MC157" s="6"/>
      <c r="MD157" s="6"/>
      <c r="ME157" s="6"/>
      <c r="MF157" s="6"/>
      <c r="MG157" s="6"/>
      <c r="MH157" s="6"/>
      <c r="MI157" s="6"/>
      <c r="MJ157" s="6"/>
      <c r="MK157" s="6"/>
    </row>
    <row r="158" spans="1:349" ht="34.5" customHeight="1" x14ac:dyDescent="0.25">
      <c r="A158" s="95">
        <v>100</v>
      </c>
      <c r="B158" s="134" t="s">
        <v>96</v>
      </c>
      <c r="C158" s="100">
        <v>250</v>
      </c>
      <c r="D158" s="100">
        <v>5</v>
      </c>
      <c r="E158" s="100">
        <v>7</v>
      </c>
      <c r="F158" s="100">
        <v>12</v>
      </c>
      <c r="G158" s="100">
        <v>150</v>
      </c>
      <c r="H158" s="2"/>
      <c r="I158" s="2"/>
      <c r="J158" s="2"/>
      <c r="K158" s="2"/>
      <c r="L158" s="88"/>
      <c r="M158" s="51">
        <v>0.05</v>
      </c>
      <c r="N158" s="51">
        <v>3.65</v>
      </c>
      <c r="O158" s="89"/>
      <c r="P158" s="89">
        <v>0.04</v>
      </c>
      <c r="Q158" s="89">
        <v>166.4</v>
      </c>
      <c r="R158" s="89">
        <v>93</v>
      </c>
      <c r="S158" s="89">
        <v>14.52</v>
      </c>
      <c r="T158" s="89">
        <v>0.44</v>
      </c>
      <c r="U158" s="5">
        <v>1.0999999999999999E-2</v>
      </c>
      <c r="V158" s="5">
        <v>2.89</v>
      </c>
      <c r="W158" s="5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  <c r="KR158" s="6"/>
      <c r="KS158" s="6"/>
      <c r="KT158" s="6"/>
      <c r="KU158" s="6"/>
      <c r="KV158" s="6"/>
      <c r="KW158" s="6"/>
      <c r="KX158" s="6"/>
      <c r="KY158" s="6"/>
      <c r="KZ158" s="6"/>
      <c r="LA158" s="6"/>
      <c r="LB158" s="6"/>
      <c r="LC158" s="6"/>
      <c r="LD158" s="6"/>
      <c r="LE158" s="6"/>
      <c r="LF158" s="6"/>
      <c r="LG158" s="6"/>
      <c r="LH158" s="6"/>
      <c r="LI158" s="6"/>
      <c r="LJ158" s="6"/>
      <c r="LK158" s="6"/>
      <c r="LL158" s="6"/>
      <c r="LM158" s="6"/>
      <c r="LN158" s="6"/>
      <c r="LO158" s="6"/>
      <c r="LP158" s="6"/>
      <c r="LQ158" s="6"/>
      <c r="LR158" s="6"/>
      <c r="LS158" s="6"/>
      <c r="LT158" s="6"/>
      <c r="LU158" s="6"/>
      <c r="LV158" s="6"/>
      <c r="LW158" s="6"/>
      <c r="LX158" s="6"/>
      <c r="LY158" s="6"/>
      <c r="LZ158" s="6"/>
      <c r="MA158" s="6"/>
      <c r="MB158" s="6"/>
      <c r="MC158" s="6"/>
      <c r="MD158" s="6"/>
      <c r="ME158" s="6"/>
      <c r="MF158" s="6"/>
      <c r="MG158" s="6"/>
      <c r="MH158" s="6"/>
      <c r="MI158" s="6"/>
      <c r="MJ158" s="6"/>
      <c r="MK158" s="6"/>
    </row>
    <row r="159" spans="1:349" ht="34.5" customHeight="1" x14ac:dyDescent="0.25">
      <c r="A159" s="10" t="s">
        <v>51</v>
      </c>
      <c r="B159" s="11" t="s">
        <v>91</v>
      </c>
      <c r="C159" s="10">
        <v>60</v>
      </c>
      <c r="D159" s="10">
        <v>1.3</v>
      </c>
      <c r="E159" s="10">
        <v>3.12</v>
      </c>
      <c r="F159" s="10">
        <v>4.2</v>
      </c>
      <c r="G159" s="53">
        <v>50</v>
      </c>
      <c r="H159" s="10"/>
      <c r="I159" s="10"/>
      <c r="J159" s="10"/>
      <c r="K159" s="10"/>
      <c r="L159" s="96"/>
      <c r="M159" s="51">
        <v>0.03</v>
      </c>
      <c r="N159" s="51">
        <v>0.03</v>
      </c>
      <c r="O159" s="89">
        <v>0.03</v>
      </c>
      <c r="P159" s="89">
        <v>0.01</v>
      </c>
      <c r="Q159" s="89">
        <v>36.590000000000003</v>
      </c>
      <c r="R159" s="89">
        <v>31</v>
      </c>
      <c r="S159" s="89"/>
      <c r="T159" s="89">
        <v>0.04</v>
      </c>
      <c r="U159" s="5">
        <v>1E-3</v>
      </c>
      <c r="V159" s="5"/>
      <c r="W159" s="5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  <c r="KQ159" s="6"/>
      <c r="KR159" s="6"/>
      <c r="KS159" s="6"/>
      <c r="KT159" s="6"/>
      <c r="KU159" s="6"/>
      <c r="KV159" s="6"/>
      <c r="KW159" s="6"/>
      <c r="KX159" s="6"/>
      <c r="KY159" s="6"/>
      <c r="KZ159" s="6"/>
      <c r="LA159" s="6"/>
      <c r="LB159" s="6"/>
      <c r="LC159" s="6"/>
      <c r="LD159" s="6"/>
      <c r="LE159" s="6"/>
      <c r="LF159" s="6"/>
      <c r="LG159" s="6"/>
      <c r="LH159" s="6"/>
      <c r="LI159" s="6"/>
      <c r="LJ159" s="6"/>
      <c r="LK159" s="6"/>
      <c r="LL159" s="6"/>
      <c r="LM159" s="6"/>
      <c r="LN159" s="6"/>
      <c r="LO159" s="6"/>
      <c r="LP159" s="6"/>
      <c r="LQ159" s="6"/>
      <c r="LR159" s="6"/>
      <c r="LS159" s="6"/>
      <c r="LT159" s="6"/>
      <c r="LU159" s="6"/>
      <c r="LV159" s="6"/>
      <c r="LW159" s="6"/>
      <c r="LX159" s="6"/>
      <c r="LY159" s="6"/>
      <c r="LZ159" s="6"/>
      <c r="MA159" s="6"/>
      <c r="MB159" s="6"/>
      <c r="MC159" s="6"/>
      <c r="MD159" s="6"/>
      <c r="ME159" s="6"/>
      <c r="MF159" s="6"/>
      <c r="MG159" s="6"/>
      <c r="MH159" s="6"/>
      <c r="MI159" s="6"/>
      <c r="MJ159" s="6"/>
      <c r="MK159" s="6"/>
    </row>
    <row r="160" spans="1:349" ht="34.5" customHeight="1" x14ac:dyDescent="0.25">
      <c r="A160" s="10">
        <v>377</v>
      </c>
      <c r="B160" s="11" t="s">
        <v>34</v>
      </c>
      <c r="C160" s="2">
        <v>180</v>
      </c>
      <c r="D160" s="2">
        <v>4.0999999999999996</v>
      </c>
      <c r="E160" s="2">
        <v>8.48</v>
      </c>
      <c r="F160" s="2">
        <v>18.78</v>
      </c>
      <c r="G160" s="60">
        <v>114</v>
      </c>
      <c r="H160" s="2"/>
      <c r="I160" s="2"/>
      <c r="J160" s="2"/>
      <c r="K160" s="2"/>
      <c r="L160" s="88"/>
      <c r="M160" s="51">
        <v>0.01</v>
      </c>
      <c r="N160" s="51">
        <v>0.9</v>
      </c>
      <c r="O160" s="89">
        <v>0.2</v>
      </c>
      <c r="P160" s="89">
        <v>0.2</v>
      </c>
      <c r="Q160" s="89">
        <v>80.3</v>
      </c>
      <c r="R160" s="89">
        <v>82.4</v>
      </c>
      <c r="S160" s="89">
        <v>39.04</v>
      </c>
      <c r="T160" s="89">
        <v>0.72</v>
      </c>
      <c r="U160" s="5">
        <v>1.2999999999999999E-2</v>
      </c>
      <c r="V160" s="5"/>
      <c r="W160" s="5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  <c r="KQ160" s="6"/>
      <c r="KR160" s="6"/>
      <c r="KS160" s="6"/>
      <c r="KT160" s="6"/>
      <c r="KU160" s="6"/>
      <c r="KV160" s="6"/>
      <c r="KW160" s="6"/>
      <c r="KX160" s="6"/>
      <c r="KY160" s="6"/>
      <c r="KZ160" s="6"/>
      <c r="LA160" s="6"/>
      <c r="LB160" s="6"/>
      <c r="LC160" s="6"/>
      <c r="LD160" s="6"/>
      <c r="LE160" s="6"/>
      <c r="LF160" s="6"/>
      <c r="LG160" s="6"/>
      <c r="LH160" s="6"/>
      <c r="LI160" s="6"/>
      <c r="LJ160" s="6"/>
      <c r="LK160" s="6"/>
      <c r="LL160" s="6"/>
      <c r="LM160" s="6"/>
      <c r="LN160" s="6"/>
      <c r="LO160" s="6"/>
      <c r="LP160" s="6"/>
      <c r="LQ160" s="6"/>
      <c r="LR160" s="6"/>
      <c r="LS160" s="6"/>
      <c r="LT160" s="6"/>
      <c r="LU160" s="6"/>
      <c r="LV160" s="6"/>
      <c r="LW160" s="6"/>
      <c r="LX160" s="6"/>
      <c r="LY160" s="6"/>
      <c r="LZ160" s="6"/>
      <c r="MA160" s="6"/>
      <c r="MB160" s="6"/>
      <c r="MC160" s="6"/>
      <c r="MD160" s="6"/>
      <c r="ME160" s="6"/>
      <c r="MF160" s="6"/>
      <c r="MG160" s="6"/>
      <c r="MH160" s="6"/>
      <c r="MI160" s="6"/>
      <c r="MJ160" s="6"/>
      <c r="MK160" s="6"/>
    </row>
    <row r="161" spans="1:349" ht="22.5" customHeight="1" x14ac:dyDescent="0.25">
      <c r="A161" s="10">
        <v>299</v>
      </c>
      <c r="B161" s="11" t="s">
        <v>97</v>
      </c>
      <c r="C161" s="2">
        <v>120</v>
      </c>
      <c r="D161" s="2">
        <v>6.35</v>
      </c>
      <c r="E161" s="2">
        <v>5.19</v>
      </c>
      <c r="F161" s="2">
        <v>6.01</v>
      </c>
      <c r="G161" s="60">
        <v>142</v>
      </c>
      <c r="H161" s="97">
        <v>0.09</v>
      </c>
      <c r="I161" s="97">
        <v>0.08</v>
      </c>
      <c r="J161" s="97">
        <v>2.88</v>
      </c>
      <c r="K161" s="97">
        <v>36.14</v>
      </c>
      <c r="L161" s="98">
        <v>0.63</v>
      </c>
      <c r="M161" s="51">
        <v>1.0999999999999999E-2</v>
      </c>
      <c r="N161" s="51">
        <v>3.5999999999999997E-2</v>
      </c>
      <c r="O161" s="89">
        <v>0.06</v>
      </c>
      <c r="P161" s="89">
        <v>0.1</v>
      </c>
      <c r="Q161" s="89">
        <v>138</v>
      </c>
      <c r="R161" s="89">
        <v>69.58</v>
      </c>
      <c r="S161" s="89">
        <v>31.26</v>
      </c>
      <c r="T161" s="89">
        <v>0.01</v>
      </c>
      <c r="U161" s="5">
        <v>1.4999999999999999E-2</v>
      </c>
      <c r="V161" s="5"/>
      <c r="W161" s="5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  <c r="JY161" s="6"/>
      <c r="JZ161" s="6"/>
      <c r="KA161" s="6"/>
      <c r="KB161" s="6"/>
      <c r="KC161" s="6"/>
      <c r="KD161" s="6"/>
      <c r="KE161" s="6"/>
      <c r="KF161" s="6"/>
      <c r="KG161" s="6"/>
      <c r="KH161" s="6"/>
      <c r="KI161" s="6"/>
      <c r="KJ161" s="6"/>
      <c r="KK161" s="6"/>
      <c r="KL161" s="6"/>
      <c r="KM161" s="6"/>
      <c r="KN161" s="6"/>
      <c r="KO161" s="6"/>
      <c r="KP161" s="6"/>
      <c r="KQ161" s="6"/>
      <c r="KR161" s="6"/>
      <c r="KS161" s="6"/>
      <c r="KT161" s="6"/>
      <c r="KU161" s="6"/>
      <c r="KV161" s="6"/>
      <c r="KW161" s="6"/>
      <c r="KX161" s="6"/>
      <c r="KY161" s="6"/>
      <c r="KZ161" s="6"/>
      <c r="LA161" s="6"/>
      <c r="LB161" s="6"/>
      <c r="LC161" s="6"/>
      <c r="LD161" s="6"/>
      <c r="LE161" s="6"/>
      <c r="LF161" s="6"/>
      <c r="LG161" s="6"/>
      <c r="LH161" s="6"/>
      <c r="LI161" s="6"/>
      <c r="LJ161" s="6"/>
      <c r="LK161" s="6"/>
      <c r="LL161" s="6"/>
      <c r="LM161" s="6"/>
      <c r="LN161" s="6"/>
      <c r="LO161" s="6"/>
      <c r="LP161" s="6"/>
      <c r="LQ161" s="6"/>
      <c r="LR161" s="6"/>
      <c r="LS161" s="6"/>
      <c r="LT161" s="6"/>
      <c r="LU161" s="6"/>
      <c r="LV161" s="6"/>
      <c r="LW161" s="6"/>
      <c r="LX161" s="6"/>
      <c r="LY161" s="6"/>
      <c r="LZ161" s="6"/>
      <c r="MA161" s="6"/>
      <c r="MB161" s="6"/>
      <c r="MC161" s="6"/>
      <c r="MD161" s="6"/>
      <c r="ME161" s="6"/>
      <c r="MF161" s="6"/>
      <c r="MG161" s="6"/>
      <c r="MH161" s="6"/>
      <c r="MI161" s="6"/>
      <c r="MJ161" s="6"/>
      <c r="MK161" s="6"/>
    </row>
    <row r="162" spans="1:349" ht="22.5" customHeight="1" x14ac:dyDescent="0.25">
      <c r="A162" s="95" t="s">
        <v>51</v>
      </c>
      <c r="B162" s="11" t="s">
        <v>66</v>
      </c>
      <c r="C162" s="2">
        <v>100</v>
      </c>
      <c r="D162" s="2">
        <v>0.8</v>
      </c>
      <c r="E162" s="2">
        <v>0.2</v>
      </c>
      <c r="F162" s="2">
        <v>7.5</v>
      </c>
      <c r="G162" s="60">
        <v>38</v>
      </c>
      <c r="H162" s="2"/>
      <c r="I162" s="2"/>
      <c r="J162" s="2"/>
      <c r="K162" s="2"/>
      <c r="L162" s="88"/>
      <c r="M162" s="51">
        <v>0.03</v>
      </c>
      <c r="N162" s="51">
        <v>19</v>
      </c>
      <c r="O162" s="89">
        <v>0</v>
      </c>
      <c r="P162" s="89"/>
      <c r="Q162" s="89">
        <v>17.5</v>
      </c>
      <c r="R162" s="89">
        <v>8.5</v>
      </c>
      <c r="S162" s="89">
        <v>5.5</v>
      </c>
      <c r="T162" s="89">
        <v>0.05</v>
      </c>
      <c r="U162" s="5"/>
      <c r="V162" s="5"/>
      <c r="W162" s="5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  <c r="JN162" s="6"/>
      <c r="JO162" s="6"/>
      <c r="JP162" s="6"/>
      <c r="JQ162" s="6"/>
      <c r="JR162" s="6"/>
      <c r="JS162" s="6"/>
      <c r="JT162" s="6"/>
      <c r="JU162" s="6"/>
      <c r="JV162" s="6"/>
      <c r="JW162" s="6"/>
      <c r="JX162" s="6"/>
      <c r="JY162" s="6"/>
      <c r="JZ162" s="6"/>
      <c r="KA162" s="6"/>
      <c r="KB162" s="6"/>
      <c r="KC162" s="6"/>
      <c r="KD162" s="6"/>
      <c r="KE162" s="6"/>
      <c r="KF162" s="6"/>
      <c r="KG162" s="6"/>
      <c r="KH162" s="6"/>
      <c r="KI162" s="6"/>
      <c r="KJ162" s="6"/>
      <c r="KK162" s="6"/>
      <c r="KL162" s="6"/>
      <c r="KM162" s="6"/>
      <c r="KN162" s="6"/>
      <c r="KO162" s="6"/>
      <c r="KP162" s="6"/>
      <c r="KQ162" s="6"/>
      <c r="KR162" s="6"/>
      <c r="KS162" s="6"/>
      <c r="KT162" s="6"/>
      <c r="KU162" s="6"/>
      <c r="KV162" s="6"/>
      <c r="KW162" s="6"/>
      <c r="KX162" s="6"/>
      <c r="KY162" s="6"/>
      <c r="KZ162" s="6"/>
      <c r="LA162" s="6"/>
      <c r="LB162" s="6"/>
      <c r="LC162" s="6"/>
      <c r="LD162" s="6"/>
      <c r="LE162" s="6"/>
      <c r="LF162" s="6"/>
      <c r="LG162" s="6"/>
      <c r="LH162" s="6"/>
      <c r="LI162" s="6"/>
      <c r="LJ162" s="6"/>
      <c r="LK162" s="6"/>
      <c r="LL162" s="6"/>
      <c r="LM162" s="6"/>
      <c r="LN162" s="6"/>
      <c r="LO162" s="6"/>
      <c r="LP162" s="6"/>
      <c r="LQ162" s="6"/>
      <c r="LR162" s="6"/>
      <c r="LS162" s="6"/>
      <c r="LT162" s="6"/>
      <c r="LU162" s="6"/>
      <c r="LV162" s="6"/>
      <c r="LW162" s="6"/>
      <c r="LX162" s="6"/>
      <c r="LY162" s="6"/>
      <c r="LZ162" s="6"/>
      <c r="MA162" s="6"/>
      <c r="MB162" s="6"/>
      <c r="MC162" s="6"/>
      <c r="MD162" s="6"/>
      <c r="ME162" s="6"/>
      <c r="MF162" s="6"/>
      <c r="MG162" s="6"/>
      <c r="MH162" s="6"/>
      <c r="MI162" s="6"/>
      <c r="MJ162" s="6"/>
      <c r="MK162" s="6"/>
    </row>
    <row r="163" spans="1:349" ht="20.25" customHeight="1" x14ac:dyDescent="0.25">
      <c r="A163" s="10">
        <v>457</v>
      </c>
      <c r="B163" s="11" t="s">
        <v>101</v>
      </c>
      <c r="C163" s="2">
        <v>200</v>
      </c>
      <c r="D163" s="2">
        <v>0.68</v>
      </c>
      <c r="E163" s="2"/>
      <c r="F163" s="2">
        <v>23.05</v>
      </c>
      <c r="G163" s="60">
        <v>0</v>
      </c>
      <c r="H163" s="60"/>
      <c r="I163" s="60"/>
      <c r="J163" s="60">
        <v>0.05</v>
      </c>
      <c r="K163" s="60">
        <v>4.3499999999999996</v>
      </c>
      <c r="L163" s="90">
        <v>0.36</v>
      </c>
      <c r="M163" s="51">
        <v>0.01</v>
      </c>
      <c r="N163" s="51">
        <v>5</v>
      </c>
      <c r="O163" s="51"/>
      <c r="P163" s="51">
        <v>0.02</v>
      </c>
      <c r="Q163" s="51">
        <v>4.8600000000000003</v>
      </c>
      <c r="R163" s="51">
        <v>111</v>
      </c>
      <c r="S163" s="51">
        <v>1.36</v>
      </c>
      <c r="T163" s="51">
        <v>0.22</v>
      </c>
      <c r="U163" s="99"/>
      <c r="V163" s="99"/>
      <c r="W163" s="99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  <c r="JI163" s="6"/>
      <c r="JJ163" s="6"/>
      <c r="JK163" s="6"/>
      <c r="JL163" s="6"/>
      <c r="JM163" s="6"/>
      <c r="JN163" s="6"/>
      <c r="JO163" s="6"/>
      <c r="JP163" s="6"/>
      <c r="JQ163" s="6"/>
      <c r="JR163" s="6"/>
      <c r="JS163" s="6"/>
      <c r="JT163" s="6"/>
      <c r="JU163" s="6"/>
      <c r="JV163" s="6"/>
      <c r="JW163" s="6"/>
      <c r="JX163" s="6"/>
      <c r="JY163" s="6"/>
      <c r="JZ163" s="6"/>
      <c r="KA163" s="6"/>
      <c r="KB163" s="6"/>
      <c r="KC163" s="6"/>
      <c r="KD163" s="6"/>
      <c r="KE163" s="6"/>
      <c r="KF163" s="6"/>
      <c r="KG163" s="6"/>
      <c r="KH163" s="6"/>
      <c r="KI163" s="6"/>
      <c r="KJ163" s="6"/>
      <c r="KK163" s="6"/>
      <c r="KL163" s="6"/>
      <c r="KM163" s="6"/>
      <c r="KN163" s="6"/>
      <c r="KO163" s="6"/>
      <c r="KP163" s="6"/>
      <c r="KQ163" s="6"/>
      <c r="KR163" s="6"/>
      <c r="KS163" s="6"/>
      <c r="KT163" s="6"/>
      <c r="KU163" s="6"/>
      <c r="KV163" s="6"/>
      <c r="KW163" s="6"/>
      <c r="KX163" s="6"/>
      <c r="KY163" s="6"/>
      <c r="KZ163" s="6"/>
      <c r="LA163" s="6"/>
      <c r="LB163" s="6"/>
      <c r="LC163" s="6"/>
      <c r="LD163" s="6"/>
      <c r="LE163" s="6"/>
      <c r="LF163" s="6"/>
      <c r="LG163" s="6"/>
      <c r="LH163" s="6"/>
      <c r="LI163" s="6"/>
      <c r="LJ163" s="6"/>
      <c r="LK163" s="6"/>
      <c r="LL163" s="6"/>
      <c r="LM163" s="6"/>
      <c r="LN163" s="6"/>
      <c r="LO163" s="6"/>
      <c r="LP163" s="6"/>
      <c r="LQ163" s="6"/>
      <c r="LR163" s="6"/>
      <c r="LS163" s="6"/>
      <c r="LT163" s="6"/>
      <c r="LU163" s="6"/>
      <c r="LV163" s="6"/>
      <c r="LW163" s="6"/>
      <c r="LX163" s="6"/>
      <c r="LY163" s="6"/>
      <c r="LZ163" s="6"/>
      <c r="MA163" s="6"/>
      <c r="MB163" s="6"/>
      <c r="MC163" s="6"/>
      <c r="MD163" s="6"/>
      <c r="ME163" s="6"/>
      <c r="MF163" s="6"/>
      <c r="MG163" s="6"/>
      <c r="MH163" s="6"/>
      <c r="MI163" s="6"/>
      <c r="MJ163" s="6"/>
      <c r="MK163" s="6"/>
    </row>
    <row r="164" spans="1:349" ht="20.25" customHeight="1" x14ac:dyDescent="0.25">
      <c r="A164" s="10" t="s">
        <v>51</v>
      </c>
      <c r="B164" s="11" t="s">
        <v>52</v>
      </c>
      <c r="C164" s="2">
        <v>28</v>
      </c>
      <c r="D164" s="2">
        <v>2.6</v>
      </c>
      <c r="E164" s="2">
        <v>0.2</v>
      </c>
      <c r="F164" s="2">
        <v>13.4</v>
      </c>
      <c r="G164" s="60">
        <v>74</v>
      </c>
      <c r="H164" s="2"/>
      <c r="I164" s="2"/>
      <c r="J164" s="2"/>
      <c r="K164" s="2"/>
      <c r="L164" s="88"/>
      <c r="M164" s="51">
        <v>0.01</v>
      </c>
      <c r="N164" s="51"/>
      <c r="O164" s="89"/>
      <c r="P164" s="89">
        <v>0.05</v>
      </c>
      <c r="Q164" s="89">
        <v>10</v>
      </c>
      <c r="R164" s="89">
        <v>32</v>
      </c>
      <c r="S164" s="89"/>
      <c r="T164" s="89">
        <v>0.25</v>
      </c>
      <c r="U164" s="5"/>
      <c r="V164" s="5"/>
      <c r="W164" s="5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  <c r="JN164" s="6"/>
      <c r="JO164" s="6"/>
      <c r="JP164" s="6"/>
      <c r="JQ164" s="6"/>
      <c r="JR164" s="6"/>
      <c r="JS164" s="6"/>
      <c r="JT164" s="6"/>
      <c r="JU164" s="6"/>
      <c r="JV164" s="6"/>
      <c r="JW164" s="6"/>
      <c r="JX164" s="6"/>
      <c r="JY164" s="6"/>
      <c r="JZ164" s="6"/>
      <c r="KA164" s="6"/>
      <c r="KB164" s="6"/>
      <c r="KC164" s="6"/>
      <c r="KD164" s="6"/>
      <c r="KE164" s="6"/>
      <c r="KF164" s="6"/>
      <c r="KG164" s="6"/>
      <c r="KH164" s="6"/>
      <c r="KI164" s="6"/>
      <c r="KJ164" s="6"/>
      <c r="KK164" s="6"/>
      <c r="KL164" s="6"/>
      <c r="KM164" s="6"/>
      <c r="KN164" s="6"/>
      <c r="KO164" s="6"/>
      <c r="KP164" s="6"/>
      <c r="KQ164" s="6"/>
      <c r="KR164" s="6"/>
      <c r="KS164" s="6"/>
      <c r="KT164" s="6"/>
      <c r="KU164" s="6"/>
      <c r="KV164" s="6"/>
      <c r="KW164" s="6"/>
      <c r="KX164" s="6"/>
      <c r="KY164" s="6"/>
      <c r="KZ164" s="6"/>
      <c r="LA164" s="6"/>
      <c r="LB164" s="6"/>
      <c r="LC164" s="6"/>
      <c r="LD164" s="6"/>
      <c r="LE164" s="6"/>
      <c r="LF164" s="6"/>
      <c r="LG164" s="6"/>
      <c r="LH164" s="6"/>
      <c r="LI164" s="6"/>
      <c r="LJ164" s="6"/>
      <c r="LK164" s="6"/>
      <c r="LL164" s="6"/>
      <c r="LM164" s="6"/>
      <c r="LN164" s="6"/>
      <c r="LO164" s="6"/>
      <c r="LP164" s="6"/>
      <c r="LQ164" s="6"/>
      <c r="LR164" s="6"/>
      <c r="LS164" s="6"/>
      <c r="LT164" s="6"/>
      <c r="LU164" s="6"/>
      <c r="LV164" s="6"/>
      <c r="LW164" s="6"/>
      <c r="LX164" s="6"/>
      <c r="LY164" s="6"/>
      <c r="LZ164" s="6"/>
      <c r="MA164" s="6"/>
      <c r="MB164" s="6"/>
      <c r="MC164" s="6"/>
      <c r="MD164" s="6"/>
      <c r="ME164" s="6"/>
      <c r="MF164" s="6"/>
      <c r="MG164" s="6"/>
      <c r="MH164" s="6"/>
      <c r="MI164" s="6"/>
      <c r="MJ164" s="6"/>
      <c r="MK164" s="6"/>
    </row>
    <row r="165" spans="1:349" ht="17.25" customHeight="1" x14ac:dyDescent="0.25">
      <c r="A165" s="10" t="s">
        <v>51</v>
      </c>
      <c r="B165" s="11" t="s">
        <v>53</v>
      </c>
      <c r="C165" s="2">
        <v>52.5</v>
      </c>
      <c r="D165" s="2">
        <v>4</v>
      </c>
      <c r="E165" s="2">
        <v>1</v>
      </c>
      <c r="F165" s="2">
        <v>20</v>
      </c>
      <c r="G165" s="60">
        <v>100</v>
      </c>
      <c r="H165" s="2">
        <v>0.18</v>
      </c>
      <c r="I165" s="2">
        <v>0.08</v>
      </c>
      <c r="J165" s="2"/>
      <c r="K165" s="2">
        <v>35</v>
      </c>
      <c r="L165" s="88">
        <v>3.9</v>
      </c>
      <c r="M165" s="51">
        <v>0.06</v>
      </c>
      <c r="N165" s="51"/>
      <c r="O165" s="89"/>
      <c r="P165" s="89">
        <v>0.05</v>
      </c>
      <c r="Q165" s="89">
        <v>10</v>
      </c>
      <c r="R165" s="89">
        <v>32</v>
      </c>
      <c r="S165" s="89"/>
      <c r="T165" s="89">
        <v>0.6</v>
      </c>
      <c r="U165" s="5"/>
      <c r="V165" s="5"/>
      <c r="W165" s="5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  <c r="JN165" s="6"/>
      <c r="JO165" s="6"/>
      <c r="JP165" s="6"/>
      <c r="JQ165" s="6"/>
      <c r="JR165" s="6"/>
      <c r="JS165" s="6"/>
      <c r="JT165" s="6"/>
      <c r="JU165" s="6"/>
      <c r="JV165" s="6"/>
      <c r="JW165" s="6"/>
      <c r="JX165" s="6"/>
      <c r="JY165" s="6"/>
      <c r="JZ165" s="6"/>
      <c r="KA165" s="6"/>
      <c r="KB165" s="6"/>
      <c r="KC165" s="6"/>
      <c r="KD165" s="6"/>
      <c r="KE165" s="6"/>
      <c r="KF165" s="6"/>
      <c r="KG165" s="6"/>
      <c r="KH165" s="6"/>
      <c r="KI165" s="6"/>
      <c r="KJ165" s="6"/>
      <c r="KK165" s="6"/>
      <c r="KL165" s="6"/>
      <c r="KM165" s="6"/>
      <c r="KN165" s="6"/>
      <c r="KO165" s="6"/>
      <c r="KP165" s="6"/>
      <c r="KQ165" s="6"/>
      <c r="KR165" s="6"/>
      <c r="KS165" s="6"/>
      <c r="KT165" s="6"/>
      <c r="KU165" s="6"/>
      <c r="KV165" s="6"/>
      <c r="KW165" s="6"/>
      <c r="KX165" s="6"/>
      <c r="KY165" s="6"/>
      <c r="KZ165" s="6"/>
      <c r="LA165" s="6"/>
      <c r="LB165" s="6"/>
      <c r="LC165" s="6"/>
      <c r="LD165" s="6"/>
      <c r="LE165" s="6"/>
      <c r="LF165" s="6"/>
      <c r="LG165" s="6"/>
      <c r="LH165" s="6"/>
      <c r="LI165" s="6"/>
      <c r="LJ165" s="6"/>
      <c r="LK165" s="6"/>
      <c r="LL165" s="6"/>
      <c r="LM165" s="6"/>
      <c r="LN165" s="6"/>
      <c r="LO165" s="6"/>
      <c r="LP165" s="6"/>
      <c r="LQ165" s="6"/>
      <c r="LR165" s="6"/>
      <c r="LS165" s="6"/>
      <c r="LT165" s="6"/>
      <c r="LU165" s="6"/>
      <c r="LV165" s="6"/>
      <c r="LW165" s="6"/>
      <c r="LX165" s="6"/>
      <c r="LY165" s="6"/>
      <c r="LZ165" s="6"/>
      <c r="MA165" s="6"/>
      <c r="MB165" s="6"/>
      <c r="MC165" s="6"/>
      <c r="MD165" s="6"/>
      <c r="ME165" s="6"/>
      <c r="MF165" s="6"/>
      <c r="MG165" s="6"/>
      <c r="MH165" s="6"/>
      <c r="MI165" s="6"/>
      <c r="MJ165" s="6"/>
      <c r="MK165" s="6"/>
    </row>
    <row r="166" spans="1:349" s="22" customFormat="1" ht="19.5" customHeight="1" x14ac:dyDescent="0.2">
      <c r="A166" s="146" t="s">
        <v>17</v>
      </c>
      <c r="B166" s="147"/>
      <c r="C166" s="147"/>
      <c r="D166" s="43">
        <f>D165+D163+D161+D160+D158+D156+D154+D153+D159+D164+D155+D162</f>
        <v>35.659999999999997</v>
      </c>
      <c r="E166" s="111">
        <f t="shared" ref="E166:W166" si="8">E165+E163+E161+E160+E158+E156+E154+E153+E159+E164+E155+E162</f>
        <v>34.540000000000006</v>
      </c>
      <c r="F166" s="111">
        <f t="shared" si="8"/>
        <v>157.54</v>
      </c>
      <c r="G166" s="111">
        <f t="shared" si="8"/>
        <v>1120.8</v>
      </c>
      <c r="H166" s="111">
        <f t="shared" si="8"/>
        <v>0.4</v>
      </c>
      <c r="I166" s="111">
        <f t="shared" si="8"/>
        <v>0.24</v>
      </c>
      <c r="J166" s="111">
        <f t="shared" si="8"/>
        <v>2.9299999999999997</v>
      </c>
      <c r="K166" s="111">
        <f t="shared" si="8"/>
        <v>100.59000000000002</v>
      </c>
      <c r="L166" s="111">
        <f t="shared" si="8"/>
        <v>6.22</v>
      </c>
      <c r="M166" s="111">
        <f t="shared" si="8"/>
        <v>0.33099999999999996</v>
      </c>
      <c r="N166" s="111">
        <f t="shared" si="8"/>
        <v>31.936</v>
      </c>
      <c r="O166" s="111">
        <f t="shared" si="8"/>
        <v>0.44000000000000006</v>
      </c>
      <c r="P166" s="111">
        <f t="shared" si="8"/>
        <v>2.9149999999999996</v>
      </c>
      <c r="Q166" s="111">
        <f t="shared" si="8"/>
        <v>700.65000000000009</v>
      </c>
      <c r="R166" s="111">
        <f t="shared" si="8"/>
        <v>556.94000000000005</v>
      </c>
      <c r="S166" s="111">
        <f t="shared" si="8"/>
        <v>106.67999999999999</v>
      </c>
      <c r="T166" s="111">
        <f t="shared" si="8"/>
        <v>3.6999999999999997</v>
      </c>
      <c r="U166" s="111">
        <f t="shared" si="8"/>
        <v>6.5000000000000002E-2</v>
      </c>
      <c r="V166" s="111">
        <f t="shared" si="8"/>
        <v>5.3900000000000006</v>
      </c>
      <c r="W166" s="111">
        <f t="shared" si="8"/>
        <v>0</v>
      </c>
      <c r="X166" s="34"/>
      <c r="Y166" s="34"/>
      <c r="Z166" s="34"/>
      <c r="AA166" s="34"/>
      <c r="AB166" s="34"/>
      <c r="AC166" s="34"/>
      <c r="AD166" s="34"/>
      <c r="AE166" s="37"/>
      <c r="AI166" s="195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  <c r="IV166" s="34"/>
      <c r="IW166" s="34"/>
      <c r="IX166" s="34"/>
      <c r="IY166" s="34"/>
      <c r="IZ166" s="34"/>
      <c r="JA166" s="34"/>
      <c r="JB166" s="34"/>
      <c r="JC166" s="34"/>
      <c r="JD166" s="34"/>
      <c r="JE166" s="34"/>
      <c r="JF166" s="34"/>
      <c r="JG166" s="34"/>
      <c r="JH166" s="34"/>
      <c r="JI166" s="34"/>
      <c r="JJ166" s="34"/>
      <c r="JK166" s="34"/>
      <c r="JL166" s="34"/>
      <c r="JM166" s="34"/>
      <c r="JN166" s="34"/>
      <c r="JO166" s="34"/>
      <c r="JP166" s="34"/>
      <c r="JQ166" s="34"/>
      <c r="JR166" s="34"/>
      <c r="JS166" s="34"/>
      <c r="JT166" s="34"/>
      <c r="JU166" s="34"/>
      <c r="JV166" s="34"/>
      <c r="JW166" s="34"/>
      <c r="JX166" s="34"/>
      <c r="JY166" s="34"/>
      <c r="JZ166" s="34"/>
      <c r="KA166" s="34"/>
      <c r="KB166" s="34"/>
      <c r="KC166" s="34"/>
      <c r="KD166" s="34"/>
      <c r="KE166" s="34"/>
      <c r="KF166" s="34"/>
      <c r="KG166" s="34"/>
      <c r="KH166" s="34"/>
      <c r="KI166" s="34"/>
      <c r="KJ166" s="34"/>
      <c r="KK166" s="34"/>
      <c r="KL166" s="34"/>
      <c r="KM166" s="34"/>
      <c r="KN166" s="34"/>
      <c r="KO166" s="34"/>
      <c r="KP166" s="34"/>
      <c r="KQ166" s="34"/>
      <c r="KR166" s="34"/>
      <c r="KS166" s="34"/>
      <c r="KT166" s="34"/>
      <c r="KU166" s="34"/>
      <c r="KV166" s="34"/>
      <c r="KW166" s="34"/>
      <c r="KX166" s="34"/>
      <c r="KY166" s="34"/>
      <c r="KZ166" s="34"/>
      <c r="LA166" s="34"/>
      <c r="LB166" s="34"/>
      <c r="LC166" s="34"/>
      <c r="LD166" s="34"/>
      <c r="LE166" s="34"/>
      <c r="LF166" s="34"/>
      <c r="LG166" s="34"/>
      <c r="LH166" s="34"/>
      <c r="LI166" s="34"/>
      <c r="LJ166" s="34"/>
      <c r="LK166" s="34"/>
      <c r="LL166" s="34"/>
      <c r="LM166" s="34"/>
      <c r="LN166" s="34"/>
      <c r="LO166" s="34"/>
      <c r="LP166" s="34"/>
      <c r="LQ166" s="34"/>
      <c r="LR166" s="34"/>
      <c r="LS166" s="34"/>
      <c r="LT166" s="34"/>
      <c r="LU166" s="34"/>
      <c r="LV166" s="34"/>
      <c r="LW166" s="34"/>
      <c r="LX166" s="34"/>
      <c r="LY166" s="34"/>
      <c r="LZ166" s="34"/>
      <c r="MA166" s="34"/>
      <c r="MB166" s="34"/>
      <c r="MC166" s="34"/>
      <c r="MD166" s="34"/>
      <c r="ME166" s="34"/>
      <c r="MF166" s="34"/>
      <c r="MG166" s="34"/>
      <c r="MH166" s="34"/>
      <c r="MI166" s="34"/>
      <c r="MJ166" s="34"/>
      <c r="MK166" s="34"/>
    </row>
    <row r="167" spans="1:349" s="6" customFormat="1" ht="13.5" customHeight="1" x14ac:dyDescent="0.2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6"/>
      <c r="W167" s="5"/>
    </row>
    <row r="168" spans="1:349" s="7" customFormat="1" ht="15" customHeight="1" x14ac:dyDescent="0.2">
      <c r="A168" s="137" t="s">
        <v>24</v>
      </c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9"/>
      <c r="W168" s="177" t="s">
        <v>61</v>
      </c>
      <c r="X168" s="35"/>
      <c r="Y168" s="35"/>
      <c r="Z168" s="35"/>
      <c r="AA168" s="35"/>
      <c r="AB168" s="35"/>
      <c r="AC168" s="35"/>
      <c r="AD168" s="35"/>
      <c r="AE168" s="39"/>
      <c r="AI168" s="197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  <c r="GW168" s="35"/>
      <c r="GX168" s="35"/>
      <c r="GY168" s="35"/>
      <c r="GZ168" s="35"/>
      <c r="HA168" s="35"/>
      <c r="HB168" s="35"/>
      <c r="HC168" s="35"/>
      <c r="HD168" s="35"/>
      <c r="HE168" s="35"/>
      <c r="HF168" s="35"/>
      <c r="HG168" s="35"/>
      <c r="HH168" s="35"/>
      <c r="HI168" s="35"/>
      <c r="HJ168" s="35"/>
      <c r="HK168" s="35"/>
      <c r="HL168" s="35"/>
      <c r="HM168" s="35"/>
      <c r="HN168" s="35"/>
      <c r="HO168" s="35"/>
      <c r="HP168" s="35"/>
      <c r="HQ168" s="35"/>
      <c r="HR168" s="35"/>
      <c r="HS168" s="35"/>
      <c r="HT168" s="35"/>
      <c r="HU168" s="35"/>
      <c r="HV168" s="35"/>
      <c r="HW168" s="35"/>
      <c r="HX168" s="35"/>
      <c r="HY168" s="35"/>
      <c r="HZ168" s="35"/>
      <c r="IA168" s="35"/>
      <c r="IB168" s="35"/>
      <c r="IC168" s="35"/>
      <c r="ID168" s="35"/>
      <c r="IE168" s="35"/>
      <c r="IF168" s="35"/>
      <c r="IG168" s="35"/>
      <c r="IH168" s="35"/>
      <c r="II168" s="35"/>
      <c r="IJ168" s="35"/>
      <c r="IK168" s="35"/>
      <c r="IL168" s="35"/>
      <c r="IM168" s="35"/>
      <c r="IN168" s="35"/>
      <c r="IO168" s="35"/>
      <c r="IP168" s="35"/>
      <c r="IQ168" s="35"/>
      <c r="IR168" s="35"/>
      <c r="IS168" s="35"/>
      <c r="IT168" s="35"/>
      <c r="IU168" s="35"/>
      <c r="IV168" s="35"/>
      <c r="IW168" s="35"/>
      <c r="IX168" s="35"/>
      <c r="IY168" s="35"/>
      <c r="IZ168" s="35"/>
      <c r="JA168" s="35"/>
      <c r="JB168" s="35"/>
      <c r="JC168" s="35"/>
      <c r="JD168" s="35"/>
      <c r="JE168" s="35"/>
      <c r="JF168" s="35"/>
      <c r="JG168" s="35"/>
      <c r="JH168" s="35"/>
      <c r="JI168" s="35"/>
      <c r="JJ168" s="35"/>
      <c r="JK168" s="35"/>
      <c r="JL168" s="35"/>
      <c r="JM168" s="35"/>
      <c r="JN168" s="35"/>
      <c r="JO168" s="35"/>
      <c r="JP168" s="35"/>
      <c r="JQ168" s="35"/>
      <c r="JR168" s="35"/>
      <c r="JS168" s="35"/>
      <c r="JT168" s="35"/>
      <c r="JU168" s="35"/>
      <c r="JV168" s="35"/>
      <c r="JW168" s="35"/>
      <c r="JX168" s="35"/>
      <c r="JY168" s="35"/>
      <c r="JZ168" s="35"/>
      <c r="KA168" s="35"/>
      <c r="KB168" s="35"/>
      <c r="KC168" s="35"/>
      <c r="KD168" s="35"/>
      <c r="KE168" s="35"/>
      <c r="KF168" s="35"/>
      <c r="KG168" s="35"/>
      <c r="KH168" s="35"/>
      <c r="KI168" s="35"/>
      <c r="KJ168" s="35"/>
      <c r="KK168" s="35"/>
      <c r="KL168" s="35"/>
      <c r="KM168" s="35"/>
      <c r="KN168" s="35"/>
      <c r="KO168" s="35"/>
      <c r="KP168" s="35"/>
      <c r="KQ168" s="35"/>
      <c r="KR168" s="35"/>
      <c r="KS168" s="35"/>
      <c r="KT168" s="35"/>
      <c r="KU168" s="35"/>
      <c r="KV168" s="35"/>
      <c r="KW168" s="35"/>
      <c r="KX168" s="35"/>
      <c r="KY168" s="35"/>
      <c r="KZ168" s="35"/>
      <c r="LA168" s="35"/>
      <c r="LB168" s="35"/>
      <c r="LC168" s="35"/>
      <c r="LD168" s="35"/>
      <c r="LE168" s="35"/>
      <c r="LF168" s="35"/>
      <c r="LG168" s="35"/>
      <c r="LH168" s="35"/>
      <c r="LI168" s="35"/>
      <c r="LJ168" s="35"/>
      <c r="LK168" s="35"/>
      <c r="LL168" s="35"/>
      <c r="LM168" s="35"/>
      <c r="LN168" s="35"/>
      <c r="LO168" s="35"/>
      <c r="LP168" s="35"/>
      <c r="LQ168" s="35"/>
      <c r="LR168" s="35"/>
      <c r="LS168" s="35"/>
      <c r="LT168" s="35"/>
      <c r="LU168" s="35"/>
      <c r="LV168" s="35"/>
      <c r="LW168" s="35"/>
      <c r="LX168" s="35"/>
      <c r="LY168" s="35"/>
      <c r="LZ168" s="35"/>
      <c r="MA168" s="35"/>
      <c r="MB168" s="35"/>
      <c r="MC168" s="35"/>
      <c r="MD168" s="35"/>
      <c r="ME168" s="35"/>
      <c r="MF168" s="35"/>
      <c r="MG168" s="35"/>
      <c r="MH168" s="35"/>
      <c r="MI168" s="35"/>
      <c r="MJ168" s="35"/>
      <c r="MK168" s="35"/>
    </row>
    <row r="169" spans="1:349" s="8" customFormat="1" ht="26.25" customHeight="1" x14ac:dyDescent="0.2">
      <c r="A169" s="151" t="s">
        <v>1</v>
      </c>
      <c r="B169" s="151" t="s">
        <v>2</v>
      </c>
      <c r="C169" s="148" t="s">
        <v>3</v>
      </c>
      <c r="D169" s="143" t="s">
        <v>5</v>
      </c>
      <c r="E169" s="144"/>
      <c r="F169" s="144"/>
      <c r="G169" s="149" t="s">
        <v>27</v>
      </c>
      <c r="H169" s="153" t="s">
        <v>8</v>
      </c>
      <c r="I169" s="154"/>
      <c r="J169" s="154"/>
      <c r="K169" s="153" t="s">
        <v>12</v>
      </c>
      <c r="L169" s="154"/>
      <c r="M169" s="140" t="s">
        <v>37</v>
      </c>
      <c r="N169" s="141"/>
      <c r="O169" s="141"/>
      <c r="P169" s="142"/>
      <c r="Q169" s="140" t="s">
        <v>38</v>
      </c>
      <c r="R169" s="141"/>
      <c r="S169" s="141"/>
      <c r="T169" s="141"/>
      <c r="U169" s="141"/>
      <c r="V169" s="142"/>
      <c r="W169" s="178"/>
      <c r="X169" s="35"/>
      <c r="Y169" s="35"/>
      <c r="Z169" s="35"/>
      <c r="AA169" s="35"/>
      <c r="AB169" s="35"/>
      <c r="AC169" s="35"/>
      <c r="AD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5"/>
      <c r="HG169" s="35"/>
      <c r="HH169" s="35"/>
      <c r="HI169" s="35"/>
      <c r="HJ169" s="35"/>
      <c r="HK169" s="35"/>
      <c r="HL169" s="35"/>
      <c r="HM169" s="35"/>
      <c r="HN169" s="35"/>
      <c r="HO169" s="35"/>
      <c r="HP169" s="35"/>
      <c r="HQ169" s="35"/>
      <c r="HR169" s="35"/>
      <c r="HS169" s="35"/>
      <c r="HT169" s="35"/>
      <c r="HU169" s="35"/>
      <c r="HV169" s="35"/>
      <c r="HW169" s="35"/>
      <c r="HX169" s="35"/>
      <c r="HY169" s="35"/>
      <c r="HZ169" s="35"/>
      <c r="IA169" s="35"/>
      <c r="IB169" s="35"/>
      <c r="IC169" s="35"/>
      <c r="ID169" s="35"/>
      <c r="IE169" s="35"/>
      <c r="IF169" s="35"/>
      <c r="IG169" s="35"/>
      <c r="IH169" s="35"/>
      <c r="II169" s="35"/>
      <c r="IJ169" s="35"/>
      <c r="IK169" s="35"/>
      <c r="IL169" s="35"/>
      <c r="IM169" s="35"/>
      <c r="IN169" s="35"/>
      <c r="IO169" s="35"/>
      <c r="IP169" s="35"/>
      <c r="IQ169" s="35"/>
      <c r="IR169" s="35"/>
      <c r="IS169" s="35"/>
      <c r="IT169" s="35"/>
      <c r="IU169" s="35"/>
      <c r="IV169" s="35"/>
      <c r="IW169" s="35"/>
      <c r="IX169" s="35"/>
      <c r="IY169" s="35"/>
      <c r="IZ169" s="35"/>
      <c r="JA169" s="35"/>
      <c r="JB169" s="35"/>
      <c r="JC169" s="35"/>
      <c r="JD169" s="35"/>
      <c r="JE169" s="35"/>
      <c r="JF169" s="35"/>
      <c r="JG169" s="35"/>
      <c r="JH169" s="35"/>
      <c r="JI169" s="35"/>
      <c r="JJ169" s="35"/>
      <c r="JK169" s="35"/>
      <c r="JL169" s="35"/>
      <c r="JM169" s="35"/>
      <c r="JN169" s="35"/>
      <c r="JO169" s="35"/>
      <c r="JP169" s="35"/>
      <c r="JQ169" s="35"/>
      <c r="JR169" s="35"/>
      <c r="JS169" s="35"/>
      <c r="JT169" s="35"/>
      <c r="JU169" s="35"/>
      <c r="JV169" s="35"/>
      <c r="JW169" s="35"/>
      <c r="JX169" s="35"/>
      <c r="JY169" s="35"/>
      <c r="JZ169" s="35"/>
      <c r="KA169" s="35"/>
      <c r="KB169" s="35"/>
      <c r="KC169" s="35"/>
      <c r="KD169" s="35"/>
      <c r="KE169" s="35"/>
      <c r="KF169" s="35"/>
      <c r="KG169" s="35"/>
      <c r="KH169" s="35"/>
      <c r="KI169" s="35"/>
      <c r="KJ169" s="35"/>
      <c r="KK169" s="35"/>
      <c r="KL169" s="35"/>
      <c r="KM169" s="35"/>
      <c r="KN169" s="35"/>
      <c r="KO169" s="35"/>
      <c r="KP169" s="35"/>
      <c r="KQ169" s="35"/>
      <c r="KR169" s="35"/>
      <c r="KS169" s="35"/>
      <c r="KT169" s="35"/>
      <c r="KU169" s="35"/>
      <c r="KV169" s="35"/>
      <c r="KW169" s="35"/>
      <c r="KX169" s="35"/>
      <c r="KY169" s="35"/>
      <c r="KZ169" s="35"/>
      <c r="LA169" s="35"/>
      <c r="LB169" s="35"/>
      <c r="LC169" s="35"/>
      <c r="LD169" s="35"/>
      <c r="LE169" s="35"/>
      <c r="LF169" s="35"/>
      <c r="LG169" s="35"/>
      <c r="LH169" s="35"/>
      <c r="LI169" s="35"/>
      <c r="LJ169" s="35"/>
      <c r="LK169" s="35"/>
      <c r="LL169" s="35"/>
      <c r="LM169" s="35"/>
      <c r="LN169" s="35"/>
      <c r="LO169" s="35"/>
      <c r="LP169" s="35"/>
      <c r="LQ169" s="35"/>
      <c r="LR169" s="35"/>
      <c r="LS169" s="35"/>
      <c r="LT169" s="35"/>
      <c r="LU169" s="35"/>
      <c r="LV169" s="35"/>
      <c r="LW169" s="35"/>
      <c r="LX169" s="35"/>
      <c r="LY169" s="35"/>
      <c r="LZ169" s="35"/>
      <c r="MA169" s="35"/>
      <c r="MB169" s="35"/>
      <c r="MC169" s="35"/>
      <c r="MD169" s="35"/>
      <c r="ME169" s="35"/>
      <c r="MF169" s="35"/>
      <c r="MG169" s="35"/>
      <c r="MH169" s="35"/>
      <c r="MI169" s="35"/>
      <c r="MJ169" s="35"/>
      <c r="MK169" s="35"/>
    </row>
    <row r="170" spans="1:349" s="8" customFormat="1" ht="18.75" customHeight="1" x14ac:dyDescent="0.25">
      <c r="A170" s="152"/>
      <c r="B170" s="152"/>
      <c r="C170" s="137"/>
      <c r="D170" s="27" t="s">
        <v>4</v>
      </c>
      <c r="E170" s="27" t="s">
        <v>6</v>
      </c>
      <c r="F170" s="80" t="s">
        <v>7</v>
      </c>
      <c r="G170" s="149"/>
      <c r="H170" s="81" t="s">
        <v>9</v>
      </c>
      <c r="I170" s="81" t="s">
        <v>10</v>
      </c>
      <c r="J170" s="81" t="s">
        <v>11</v>
      </c>
      <c r="K170" s="81" t="s">
        <v>13</v>
      </c>
      <c r="L170" s="81" t="s">
        <v>14</v>
      </c>
      <c r="M170" s="50" t="s">
        <v>9</v>
      </c>
      <c r="N170" s="50" t="s">
        <v>11</v>
      </c>
      <c r="O170" s="50" t="s">
        <v>39</v>
      </c>
      <c r="P170" s="50" t="s">
        <v>40</v>
      </c>
      <c r="Q170" s="50" t="s">
        <v>13</v>
      </c>
      <c r="R170" s="50" t="s">
        <v>41</v>
      </c>
      <c r="S170" s="50" t="s">
        <v>42</v>
      </c>
      <c r="T170" s="50" t="s">
        <v>14</v>
      </c>
      <c r="U170" s="5" t="s">
        <v>59</v>
      </c>
      <c r="V170" s="5" t="s">
        <v>60</v>
      </c>
      <c r="W170" s="179"/>
      <c r="X170" s="35"/>
      <c r="Y170" s="35"/>
      <c r="Z170" s="35"/>
      <c r="AA170" s="35"/>
      <c r="AB170" s="35"/>
      <c r="AC170" s="35"/>
      <c r="AD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5"/>
      <c r="HG170" s="35"/>
      <c r="HH170" s="35"/>
      <c r="HI170" s="35"/>
      <c r="HJ170" s="35"/>
      <c r="HK170" s="35"/>
      <c r="HL170" s="35"/>
      <c r="HM170" s="35"/>
      <c r="HN170" s="35"/>
      <c r="HO170" s="35"/>
      <c r="HP170" s="35"/>
      <c r="HQ170" s="35"/>
      <c r="HR170" s="35"/>
      <c r="HS170" s="35"/>
      <c r="HT170" s="35"/>
      <c r="HU170" s="35"/>
      <c r="HV170" s="35"/>
      <c r="HW170" s="35"/>
      <c r="HX170" s="35"/>
      <c r="HY170" s="35"/>
      <c r="HZ170" s="35"/>
      <c r="IA170" s="35"/>
      <c r="IB170" s="35"/>
      <c r="IC170" s="35"/>
      <c r="ID170" s="35"/>
      <c r="IE170" s="35"/>
      <c r="IF170" s="35"/>
      <c r="IG170" s="35"/>
      <c r="IH170" s="35"/>
      <c r="II170" s="35"/>
      <c r="IJ170" s="35"/>
      <c r="IK170" s="35"/>
      <c r="IL170" s="35"/>
      <c r="IM170" s="35"/>
      <c r="IN170" s="35"/>
      <c r="IO170" s="35"/>
      <c r="IP170" s="35"/>
      <c r="IQ170" s="35"/>
      <c r="IR170" s="35"/>
      <c r="IS170" s="35"/>
      <c r="IT170" s="35"/>
      <c r="IU170" s="35"/>
      <c r="IV170" s="35"/>
      <c r="IW170" s="35"/>
      <c r="IX170" s="35"/>
      <c r="IY170" s="35"/>
      <c r="IZ170" s="35"/>
      <c r="JA170" s="35"/>
      <c r="JB170" s="35"/>
      <c r="JC170" s="35"/>
      <c r="JD170" s="35"/>
      <c r="JE170" s="35"/>
      <c r="JF170" s="35"/>
      <c r="JG170" s="35"/>
      <c r="JH170" s="35"/>
      <c r="JI170" s="35"/>
      <c r="JJ170" s="35"/>
      <c r="JK170" s="35"/>
      <c r="JL170" s="35"/>
      <c r="JM170" s="35"/>
      <c r="JN170" s="35"/>
      <c r="JO170" s="35"/>
      <c r="JP170" s="35"/>
      <c r="JQ170" s="35"/>
      <c r="JR170" s="35"/>
      <c r="JS170" s="35"/>
      <c r="JT170" s="35"/>
      <c r="JU170" s="35"/>
      <c r="JV170" s="35"/>
      <c r="JW170" s="35"/>
      <c r="JX170" s="35"/>
      <c r="JY170" s="35"/>
      <c r="JZ170" s="35"/>
      <c r="KA170" s="35"/>
      <c r="KB170" s="35"/>
      <c r="KC170" s="35"/>
      <c r="KD170" s="35"/>
      <c r="KE170" s="35"/>
      <c r="KF170" s="35"/>
      <c r="KG170" s="35"/>
      <c r="KH170" s="35"/>
      <c r="KI170" s="35"/>
      <c r="KJ170" s="35"/>
      <c r="KK170" s="35"/>
      <c r="KL170" s="35"/>
      <c r="KM170" s="35"/>
      <c r="KN170" s="35"/>
      <c r="KO170" s="35"/>
      <c r="KP170" s="35"/>
      <c r="KQ170" s="35"/>
      <c r="KR170" s="35"/>
      <c r="KS170" s="35"/>
      <c r="KT170" s="35"/>
      <c r="KU170" s="35"/>
      <c r="KV170" s="35"/>
      <c r="KW170" s="35"/>
      <c r="KX170" s="35"/>
      <c r="KY170" s="35"/>
      <c r="KZ170" s="35"/>
      <c r="LA170" s="35"/>
      <c r="LB170" s="35"/>
      <c r="LC170" s="35"/>
      <c r="LD170" s="35"/>
      <c r="LE170" s="35"/>
      <c r="LF170" s="35"/>
      <c r="LG170" s="35"/>
      <c r="LH170" s="35"/>
      <c r="LI170" s="35"/>
      <c r="LJ170" s="35"/>
      <c r="LK170" s="35"/>
      <c r="LL170" s="35"/>
      <c r="LM170" s="35"/>
      <c r="LN170" s="35"/>
      <c r="LO170" s="35"/>
      <c r="LP170" s="35"/>
      <c r="LQ170" s="35"/>
      <c r="LR170" s="35"/>
      <c r="LS170" s="35"/>
      <c r="LT170" s="35"/>
      <c r="LU170" s="35"/>
      <c r="LV170" s="35"/>
      <c r="LW170" s="35"/>
      <c r="LX170" s="35"/>
      <c r="LY170" s="35"/>
      <c r="LZ170" s="35"/>
      <c r="MA170" s="35"/>
      <c r="MB170" s="35"/>
      <c r="MC170" s="35"/>
      <c r="MD170" s="35"/>
      <c r="ME170" s="35"/>
      <c r="MF170" s="35"/>
      <c r="MG170" s="35"/>
      <c r="MH170" s="35"/>
      <c r="MI170" s="35"/>
      <c r="MJ170" s="35"/>
      <c r="MK170" s="35"/>
    </row>
    <row r="171" spans="1:349" ht="15" customHeight="1" x14ac:dyDescent="0.25">
      <c r="A171" s="143" t="s">
        <v>15</v>
      </c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5"/>
      <c r="W171" s="5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  <c r="IW171" s="6"/>
      <c r="IX171" s="6"/>
      <c r="IY171" s="6"/>
      <c r="IZ171" s="6"/>
      <c r="JA171" s="6"/>
      <c r="JB171" s="6"/>
      <c r="JC171" s="6"/>
      <c r="JD171" s="6"/>
      <c r="JE171" s="6"/>
      <c r="JF171" s="6"/>
      <c r="JG171" s="6"/>
      <c r="JH171" s="6"/>
      <c r="JI171" s="6"/>
      <c r="JJ171" s="6"/>
      <c r="JK171" s="6"/>
      <c r="JL171" s="6"/>
      <c r="JM171" s="6"/>
      <c r="JN171" s="6"/>
      <c r="JO171" s="6"/>
      <c r="JP171" s="6"/>
      <c r="JQ171" s="6"/>
      <c r="JR171" s="6"/>
      <c r="JS171" s="6"/>
      <c r="JT171" s="6"/>
      <c r="JU171" s="6"/>
      <c r="JV171" s="6"/>
      <c r="JW171" s="6"/>
      <c r="JX171" s="6"/>
      <c r="JY171" s="6"/>
      <c r="JZ171" s="6"/>
      <c r="KA171" s="6"/>
      <c r="KB171" s="6"/>
      <c r="KC171" s="6"/>
      <c r="KD171" s="6"/>
      <c r="KE171" s="6"/>
      <c r="KF171" s="6"/>
      <c r="KG171" s="6"/>
      <c r="KH171" s="6"/>
      <c r="KI171" s="6"/>
      <c r="KJ171" s="6"/>
      <c r="KK171" s="6"/>
      <c r="KL171" s="6"/>
      <c r="KM171" s="6"/>
      <c r="KN171" s="6"/>
      <c r="KO171" s="6"/>
      <c r="KP171" s="6"/>
      <c r="KQ171" s="6"/>
      <c r="KR171" s="6"/>
      <c r="KS171" s="6"/>
      <c r="KT171" s="6"/>
      <c r="KU171" s="6"/>
      <c r="KV171" s="6"/>
      <c r="KW171" s="6"/>
      <c r="KX171" s="6"/>
      <c r="KY171" s="6"/>
      <c r="KZ171" s="6"/>
      <c r="LA171" s="6"/>
      <c r="LB171" s="6"/>
      <c r="LC171" s="6"/>
      <c r="LD171" s="6"/>
      <c r="LE171" s="6"/>
      <c r="LF171" s="6"/>
      <c r="LG171" s="6"/>
      <c r="LH171" s="6"/>
      <c r="LI171" s="6"/>
      <c r="LJ171" s="6"/>
      <c r="LK171" s="6"/>
      <c r="LL171" s="6"/>
      <c r="LM171" s="6"/>
      <c r="LN171" s="6"/>
      <c r="LO171" s="6"/>
      <c r="LP171" s="6"/>
      <c r="LQ171" s="6"/>
      <c r="LR171" s="6"/>
      <c r="LS171" s="6"/>
      <c r="LT171" s="6"/>
      <c r="LU171" s="6"/>
      <c r="LV171" s="6"/>
      <c r="LW171" s="6"/>
      <c r="LX171" s="6"/>
      <c r="LY171" s="6"/>
      <c r="LZ171" s="6"/>
      <c r="MA171" s="6"/>
      <c r="MB171" s="6"/>
      <c r="MC171" s="6"/>
      <c r="MD171" s="6"/>
      <c r="ME171" s="6"/>
      <c r="MF171" s="6"/>
      <c r="MG171" s="6"/>
      <c r="MH171" s="6"/>
      <c r="MI171" s="6"/>
      <c r="MJ171" s="6"/>
      <c r="MK171" s="6"/>
    </row>
    <row r="172" spans="1:349" ht="36.75" customHeight="1" x14ac:dyDescent="0.25">
      <c r="A172" s="10">
        <v>202</v>
      </c>
      <c r="B172" s="11" t="s">
        <v>29</v>
      </c>
      <c r="C172" s="2">
        <v>180</v>
      </c>
      <c r="D172" s="2">
        <v>1.4</v>
      </c>
      <c r="E172" s="2">
        <v>4.7</v>
      </c>
      <c r="F172" s="2">
        <v>14.8</v>
      </c>
      <c r="G172" s="60">
        <v>201.9</v>
      </c>
      <c r="H172" s="69"/>
      <c r="I172" s="69"/>
      <c r="J172" s="69"/>
      <c r="K172" s="69"/>
      <c r="L172" s="70"/>
      <c r="M172" s="51">
        <v>0.8</v>
      </c>
      <c r="N172" s="51">
        <v>1.48</v>
      </c>
      <c r="O172" s="51">
        <v>0.14599999999999999</v>
      </c>
      <c r="P172" s="51">
        <v>0.4</v>
      </c>
      <c r="Q172" s="51">
        <v>50</v>
      </c>
      <c r="R172" s="51">
        <v>76.34</v>
      </c>
      <c r="S172" s="51"/>
      <c r="T172" s="51"/>
      <c r="U172" s="5">
        <v>2.5000000000000001E-2</v>
      </c>
      <c r="V172" s="5">
        <v>2.5</v>
      </c>
      <c r="W172" s="5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  <c r="IW172" s="6"/>
      <c r="IX172" s="6"/>
      <c r="IY172" s="6"/>
      <c r="IZ172" s="6"/>
      <c r="JA172" s="6"/>
      <c r="JB172" s="6"/>
      <c r="JC172" s="6"/>
      <c r="JD172" s="6"/>
      <c r="JE172" s="6"/>
      <c r="JF172" s="6"/>
      <c r="JG172" s="6"/>
      <c r="JH172" s="6"/>
      <c r="JI172" s="6"/>
      <c r="JJ172" s="6"/>
      <c r="JK172" s="6"/>
      <c r="JL172" s="6"/>
      <c r="JM172" s="6"/>
      <c r="JN172" s="6"/>
      <c r="JO172" s="6"/>
      <c r="JP172" s="6"/>
      <c r="JQ172" s="6"/>
      <c r="JR172" s="6"/>
      <c r="JS172" s="6"/>
      <c r="JT172" s="6"/>
      <c r="JU172" s="6"/>
      <c r="JV172" s="6"/>
      <c r="JW172" s="6"/>
      <c r="JX172" s="6"/>
      <c r="JY172" s="6"/>
      <c r="JZ172" s="6"/>
      <c r="KA172" s="6"/>
      <c r="KB172" s="6"/>
      <c r="KC172" s="6"/>
      <c r="KD172" s="6"/>
      <c r="KE172" s="6"/>
      <c r="KF172" s="6"/>
      <c r="KG172" s="6"/>
      <c r="KH172" s="6"/>
      <c r="KI172" s="6"/>
      <c r="KJ172" s="6"/>
      <c r="KK172" s="6"/>
      <c r="KL172" s="6"/>
      <c r="KM172" s="6"/>
      <c r="KN172" s="6"/>
      <c r="KO172" s="6"/>
      <c r="KP172" s="6"/>
      <c r="KQ172" s="6"/>
      <c r="KR172" s="6"/>
      <c r="KS172" s="6"/>
      <c r="KT172" s="6"/>
      <c r="KU172" s="6"/>
      <c r="KV172" s="6"/>
      <c r="KW172" s="6"/>
      <c r="KX172" s="6"/>
      <c r="KY172" s="6"/>
      <c r="KZ172" s="6"/>
      <c r="LA172" s="6"/>
      <c r="LB172" s="6"/>
      <c r="LC172" s="6"/>
      <c r="LD172" s="6"/>
      <c r="LE172" s="6"/>
      <c r="LF172" s="6"/>
      <c r="LG172" s="6"/>
      <c r="LH172" s="6"/>
      <c r="LI172" s="6"/>
      <c r="LJ172" s="6"/>
      <c r="LK172" s="6"/>
      <c r="LL172" s="6"/>
      <c r="LM172" s="6"/>
      <c r="LN172" s="6"/>
      <c r="LO172" s="6"/>
      <c r="LP172" s="6"/>
      <c r="LQ172" s="6"/>
      <c r="LR172" s="6"/>
      <c r="LS172" s="6"/>
      <c r="LT172" s="6"/>
      <c r="LU172" s="6"/>
      <c r="LV172" s="6"/>
      <c r="LW172" s="6"/>
      <c r="LX172" s="6"/>
      <c r="LY172" s="6"/>
      <c r="LZ172" s="6"/>
      <c r="MA172" s="6"/>
      <c r="MB172" s="6"/>
      <c r="MC172" s="6"/>
      <c r="MD172" s="6"/>
      <c r="ME172" s="6"/>
      <c r="MF172" s="6"/>
      <c r="MG172" s="6"/>
      <c r="MH172" s="6"/>
      <c r="MI172" s="6"/>
      <c r="MJ172" s="6"/>
      <c r="MK172" s="6"/>
    </row>
    <row r="173" spans="1:349" ht="30.75" customHeight="1" x14ac:dyDescent="0.25">
      <c r="A173" s="10">
        <v>69</v>
      </c>
      <c r="B173" s="11" t="s">
        <v>56</v>
      </c>
      <c r="C173" s="3" t="s">
        <v>72</v>
      </c>
      <c r="D173" s="2">
        <v>3.75</v>
      </c>
      <c r="E173" s="2">
        <v>1.45</v>
      </c>
      <c r="F173" s="60">
        <v>11.25</v>
      </c>
      <c r="G173" s="60">
        <v>182.9</v>
      </c>
      <c r="H173" s="69">
        <v>0.06</v>
      </c>
      <c r="I173" s="69">
        <v>0.03</v>
      </c>
      <c r="J173" s="69"/>
      <c r="K173" s="69">
        <v>11.2</v>
      </c>
      <c r="L173" s="70">
        <v>0.56999999999999995</v>
      </c>
      <c r="M173" s="51">
        <v>3.6999999999999998E-2</v>
      </c>
      <c r="N173" s="51">
        <v>9</v>
      </c>
      <c r="O173" s="51"/>
      <c r="P173" s="51">
        <v>7.0000000000000007E-2</v>
      </c>
      <c r="Q173" s="51">
        <v>15</v>
      </c>
      <c r="R173" s="51"/>
      <c r="S173" s="51">
        <v>25.6</v>
      </c>
      <c r="T173" s="51">
        <v>1</v>
      </c>
      <c r="U173" s="5"/>
      <c r="V173" s="5"/>
      <c r="W173" s="5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  <c r="IW173" s="6"/>
      <c r="IX173" s="6"/>
      <c r="IY173" s="6"/>
      <c r="IZ173" s="6"/>
      <c r="JA173" s="6"/>
      <c r="JB173" s="6"/>
      <c r="JC173" s="6"/>
      <c r="JD173" s="6"/>
      <c r="JE173" s="6"/>
      <c r="JF173" s="6"/>
      <c r="JG173" s="6"/>
      <c r="JH173" s="6"/>
      <c r="JI173" s="6"/>
      <c r="JJ173" s="6"/>
      <c r="JK173" s="6"/>
      <c r="JL173" s="6"/>
      <c r="JM173" s="6"/>
      <c r="JN173" s="6"/>
      <c r="JO173" s="6"/>
      <c r="JP173" s="6"/>
      <c r="JQ173" s="6"/>
      <c r="JR173" s="6"/>
      <c r="JS173" s="6"/>
      <c r="JT173" s="6"/>
      <c r="JU173" s="6"/>
      <c r="JV173" s="6"/>
      <c r="JW173" s="6"/>
      <c r="JX173" s="6"/>
      <c r="JY173" s="6"/>
      <c r="JZ173" s="6"/>
      <c r="KA173" s="6"/>
      <c r="KB173" s="6"/>
      <c r="KC173" s="6"/>
      <c r="KD173" s="6"/>
      <c r="KE173" s="6"/>
      <c r="KF173" s="6"/>
      <c r="KG173" s="6"/>
      <c r="KH173" s="6"/>
      <c r="KI173" s="6"/>
      <c r="KJ173" s="6"/>
      <c r="KK173" s="6"/>
      <c r="KL173" s="6"/>
      <c r="KM173" s="6"/>
      <c r="KN173" s="6"/>
      <c r="KO173" s="6"/>
      <c r="KP173" s="6"/>
      <c r="KQ173" s="6"/>
      <c r="KR173" s="6"/>
      <c r="KS173" s="6"/>
      <c r="KT173" s="6"/>
      <c r="KU173" s="6"/>
      <c r="KV173" s="6"/>
      <c r="KW173" s="6"/>
      <c r="KX173" s="6"/>
      <c r="KY173" s="6"/>
      <c r="KZ173" s="6"/>
      <c r="LA173" s="6"/>
      <c r="LB173" s="6"/>
      <c r="LC173" s="6"/>
      <c r="LD173" s="6"/>
      <c r="LE173" s="6"/>
      <c r="LF173" s="6"/>
      <c r="LG173" s="6"/>
      <c r="LH173" s="6"/>
      <c r="LI173" s="6"/>
      <c r="LJ173" s="6"/>
      <c r="LK173" s="6"/>
      <c r="LL173" s="6"/>
      <c r="LM173" s="6"/>
      <c r="LN173" s="6"/>
      <c r="LO173" s="6"/>
      <c r="LP173" s="6"/>
      <c r="LQ173" s="6"/>
      <c r="LR173" s="6"/>
      <c r="LS173" s="6"/>
      <c r="LT173" s="6"/>
      <c r="LU173" s="6"/>
      <c r="LV173" s="6"/>
      <c r="LW173" s="6"/>
      <c r="LX173" s="6"/>
      <c r="LY173" s="6"/>
      <c r="LZ173" s="6"/>
      <c r="MA173" s="6"/>
      <c r="MB173" s="6"/>
      <c r="MC173" s="6"/>
      <c r="MD173" s="6"/>
      <c r="ME173" s="6"/>
      <c r="MF173" s="6"/>
      <c r="MG173" s="6"/>
      <c r="MH173" s="6"/>
      <c r="MI173" s="6"/>
      <c r="MJ173" s="6"/>
      <c r="MK173" s="6"/>
    </row>
    <row r="174" spans="1:349" ht="24.75" customHeight="1" x14ac:dyDescent="0.25">
      <c r="A174" s="53" t="s">
        <v>51</v>
      </c>
      <c r="B174" s="46" t="s">
        <v>64</v>
      </c>
      <c r="C174" s="60">
        <v>90</v>
      </c>
      <c r="D174" s="60">
        <v>5</v>
      </c>
      <c r="E174" s="60">
        <v>3.2</v>
      </c>
      <c r="F174" s="60">
        <v>3.5</v>
      </c>
      <c r="G174" s="60">
        <v>68</v>
      </c>
      <c r="H174" s="60"/>
      <c r="I174" s="60"/>
      <c r="J174" s="60"/>
      <c r="K174" s="60"/>
      <c r="L174" s="90"/>
      <c r="M174" s="51">
        <v>0.04</v>
      </c>
      <c r="N174" s="51">
        <v>0.6</v>
      </c>
      <c r="O174" s="51">
        <v>0.02</v>
      </c>
      <c r="P174" s="51">
        <v>1.4999999999999999E-2</v>
      </c>
      <c r="Q174" s="51">
        <v>122</v>
      </c>
      <c r="R174" s="51">
        <v>96</v>
      </c>
      <c r="S174" s="51">
        <v>15</v>
      </c>
      <c r="T174" s="51">
        <v>0.1</v>
      </c>
      <c r="U174" s="99"/>
      <c r="V174" s="99"/>
      <c r="W174" s="99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  <c r="IW174" s="6"/>
      <c r="IX174" s="6"/>
      <c r="IY174" s="6"/>
      <c r="IZ174" s="6"/>
      <c r="JA174" s="6"/>
      <c r="JB174" s="6"/>
      <c r="JC174" s="6"/>
      <c r="JD174" s="6"/>
      <c r="JE174" s="6"/>
      <c r="JF174" s="6"/>
      <c r="JG174" s="6"/>
      <c r="JH174" s="6"/>
      <c r="JI174" s="6"/>
      <c r="JJ174" s="6"/>
      <c r="JK174" s="6"/>
      <c r="JL174" s="6"/>
      <c r="JM174" s="6"/>
      <c r="JN174" s="6"/>
      <c r="JO174" s="6"/>
      <c r="JP174" s="6"/>
      <c r="JQ174" s="6"/>
      <c r="JR174" s="6"/>
      <c r="JS174" s="6"/>
      <c r="JT174" s="6"/>
      <c r="JU174" s="6"/>
      <c r="JV174" s="6"/>
      <c r="JW174" s="6"/>
      <c r="JX174" s="6"/>
      <c r="JY174" s="6"/>
      <c r="JZ174" s="6"/>
      <c r="KA174" s="6"/>
      <c r="KB174" s="6"/>
      <c r="KC174" s="6"/>
      <c r="KD174" s="6"/>
      <c r="KE174" s="6"/>
      <c r="KF174" s="6"/>
      <c r="KG174" s="6"/>
      <c r="KH174" s="6"/>
      <c r="KI174" s="6"/>
      <c r="KJ174" s="6"/>
      <c r="KK174" s="6"/>
      <c r="KL174" s="6"/>
      <c r="KM174" s="6"/>
      <c r="KN174" s="6"/>
      <c r="KO174" s="6"/>
      <c r="KP174" s="6"/>
      <c r="KQ174" s="6"/>
      <c r="KR174" s="6"/>
      <c r="KS174" s="6"/>
      <c r="KT174" s="6"/>
      <c r="KU174" s="6"/>
      <c r="KV174" s="6"/>
      <c r="KW174" s="6"/>
      <c r="KX174" s="6"/>
      <c r="KY174" s="6"/>
      <c r="KZ174" s="6"/>
      <c r="LA174" s="6"/>
      <c r="LB174" s="6"/>
      <c r="LC174" s="6"/>
      <c r="LD174" s="6"/>
      <c r="LE174" s="6"/>
      <c r="LF174" s="6"/>
      <c r="LG174" s="6"/>
      <c r="LH174" s="6"/>
      <c r="LI174" s="6"/>
      <c r="LJ174" s="6"/>
      <c r="LK174" s="6"/>
      <c r="LL174" s="6"/>
      <c r="LM174" s="6"/>
      <c r="LN174" s="6"/>
      <c r="LO174" s="6"/>
      <c r="LP174" s="6"/>
      <c r="LQ174" s="6"/>
      <c r="LR174" s="6"/>
      <c r="LS174" s="6"/>
      <c r="LT174" s="6"/>
      <c r="LU174" s="6"/>
      <c r="LV174" s="6"/>
      <c r="LW174" s="6"/>
      <c r="LX174" s="6"/>
      <c r="LY174" s="6"/>
      <c r="LZ174" s="6"/>
      <c r="MA174" s="6"/>
      <c r="MB174" s="6"/>
      <c r="MC174" s="6"/>
      <c r="MD174" s="6"/>
      <c r="ME174" s="6"/>
      <c r="MF174" s="6"/>
      <c r="MG174" s="6"/>
      <c r="MH174" s="6"/>
      <c r="MI174" s="6"/>
      <c r="MJ174" s="6"/>
      <c r="MK174" s="6"/>
    </row>
    <row r="175" spans="1:349" ht="20.25" customHeight="1" x14ac:dyDescent="0.25">
      <c r="A175" s="10">
        <v>457</v>
      </c>
      <c r="B175" s="11" t="s">
        <v>101</v>
      </c>
      <c r="C175" s="2">
        <v>200</v>
      </c>
      <c r="D175" s="2">
        <v>0.68</v>
      </c>
      <c r="E175" s="2"/>
      <c r="F175" s="2">
        <v>23.05</v>
      </c>
      <c r="G175" s="60">
        <v>0</v>
      </c>
      <c r="H175" s="69">
        <v>0.03</v>
      </c>
      <c r="I175" s="69">
        <v>7.0000000000000007E-2</v>
      </c>
      <c r="J175" s="69">
        <v>0.65</v>
      </c>
      <c r="K175" s="69">
        <v>117.39</v>
      </c>
      <c r="L175" s="70">
        <v>0.51</v>
      </c>
      <c r="M175" s="51">
        <v>0.03</v>
      </c>
      <c r="N175" s="51">
        <v>4.9000000000000004</v>
      </c>
      <c r="O175" s="51"/>
      <c r="P175" s="51">
        <v>4.03</v>
      </c>
      <c r="Q175" s="51">
        <v>125</v>
      </c>
      <c r="R175" s="51">
        <v>162</v>
      </c>
      <c r="S175" s="51">
        <v>18.899999999999999</v>
      </c>
      <c r="T175" s="51">
        <v>1.62</v>
      </c>
      <c r="U175" s="5"/>
      <c r="V175" s="5"/>
      <c r="W175" s="5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  <c r="IW175" s="6"/>
      <c r="IX175" s="6"/>
      <c r="IY175" s="6"/>
      <c r="IZ175" s="6"/>
      <c r="JA175" s="6"/>
      <c r="JB175" s="6"/>
      <c r="JC175" s="6"/>
      <c r="JD175" s="6"/>
      <c r="JE175" s="6"/>
      <c r="JF175" s="6"/>
      <c r="JG175" s="6"/>
      <c r="JH175" s="6"/>
      <c r="JI175" s="6"/>
      <c r="JJ175" s="6"/>
      <c r="JK175" s="6"/>
      <c r="JL175" s="6"/>
      <c r="JM175" s="6"/>
      <c r="JN175" s="6"/>
      <c r="JO175" s="6"/>
      <c r="JP175" s="6"/>
      <c r="JQ175" s="6"/>
      <c r="JR175" s="6"/>
      <c r="JS175" s="6"/>
      <c r="JT175" s="6"/>
      <c r="JU175" s="6"/>
      <c r="JV175" s="6"/>
      <c r="JW175" s="6"/>
      <c r="JX175" s="6"/>
      <c r="JY175" s="6"/>
      <c r="JZ175" s="6"/>
      <c r="KA175" s="6"/>
      <c r="KB175" s="6"/>
      <c r="KC175" s="6"/>
      <c r="KD175" s="6"/>
      <c r="KE175" s="6"/>
      <c r="KF175" s="6"/>
      <c r="KG175" s="6"/>
      <c r="KH175" s="6"/>
      <c r="KI175" s="6"/>
      <c r="KJ175" s="6"/>
      <c r="KK175" s="6"/>
      <c r="KL175" s="6"/>
      <c r="KM175" s="6"/>
      <c r="KN175" s="6"/>
      <c r="KO175" s="6"/>
      <c r="KP175" s="6"/>
      <c r="KQ175" s="6"/>
      <c r="KR175" s="6"/>
      <c r="KS175" s="6"/>
      <c r="KT175" s="6"/>
      <c r="KU175" s="6"/>
      <c r="KV175" s="6"/>
      <c r="KW175" s="6"/>
      <c r="KX175" s="6"/>
      <c r="KY175" s="6"/>
      <c r="KZ175" s="6"/>
      <c r="LA175" s="6"/>
      <c r="LB175" s="6"/>
      <c r="LC175" s="6"/>
      <c r="LD175" s="6"/>
      <c r="LE175" s="6"/>
      <c r="LF175" s="6"/>
      <c r="LG175" s="6"/>
      <c r="LH175" s="6"/>
      <c r="LI175" s="6"/>
      <c r="LJ175" s="6"/>
      <c r="LK175" s="6"/>
      <c r="LL175" s="6"/>
      <c r="LM175" s="6"/>
      <c r="LN175" s="6"/>
      <c r="LO175" s="6"/>
      <c r="LP175" s="6"/>
      <c r="LQ175" s="6"/>
      <c r="LR175" s="6"/>
      <c r="LS175" s="6"/>
      <c r="LT175" s="6"/>
      <c r="LU175" s="6"/>
      <c r="LV175" s="6"/>
      <c r="LW175" s="6"/>
      <c r="LX175" s="6"/>
      <c r="LY175" s="6"/>
      <c r="LZ175" s="6"/>
      <c r="MA175" s="6"/>
      <c r="MB175" s="6"/>
      <c r="MC175" s="6"/>
      <c r="MD175" s="6"/>
      <c r="ME175" s="6"/>
      <c r="MF175" s="6"/>
      <c r="MG175" s="6"/>
      <c r="MH175" s="6"/>
      <c r="MI175" s="6"/>
      <c r="MJ175" s="6"/>
      <c r="MK175" s="6"/>
    </row>
    <row r="176" spans="1:349" s="12" customFormat="1" ht="15" customHeight="1" x14ac:dyDescent="0.2">
      <c r="A176" s="143" t="s">
        <v>16</v>
      </c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5"/>
      <c r="W176" s="109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201"/>
      <c r="BK176" s="201"/>
      <c r="BL176" s="201"/>
      <c r="BM176" s="201"/>
      <c r="BN176" s="201"/>
      <c r="BO176" s="201"/>
      <c r="BP176" s="201"/>
      <c r="BQ176" s="201"/>
      <c r="BR176" s="201"/>
      <c r="BS176" s="201"/>
      <c r="BT176" s="201"/>
      <c r="BU176" s="201"/>
      <c r="BV176" s="201"/>
      <c r="BW176" s="201"/>
      <c r="BX176" s="201"/>
      <c r="BY176" s="201"/>
      <c r="BZ176" s="201"/>
      <c r="CA176" s="201"/>
      <c r="CB176" s="201"/>
      <c r="CC176" s="201"/>
      <c r="CD176" s="201"/>
      <c r="CE176" s="201"/>
      <c r="CF176" s="201"/>
      <c r="CG176" s="201"/>
      <c r="CH176" s="201"/>
      <c r="CI176" s="201"/>
      <c r="CJ176" s="201"/>
      <c r="CK176" s="201"/>
      <c r="CL176" s="201"/>
      <c r="CM176" s="201"/>
      <c r="CN176" s="201"/>
      <c r="CO176" s="201"/>
      <c r="CP176" s="201"/>
      <c r="CQ176" s="201"/>
      <c r="CR176" s="201"/>
      <c r="CS176" s="201"/>
      <c r="CT176" s="201"/>
      <c r="CU176" s="201"/>
      <c r="CV176" s="201"/>
      <c r="CW176" s="201"/>
      <c r="CX176" s="201"/>
      <c r="CY176" s="201"/>
      <c r="CZ176" s="201"/>
      <c r="DA176" s="201"/>
      <c r="DB176" s="201"/>
      <c r="DC176" s="201"/>
      <c r="DD176" s="201"/>
      <c r="DE176" s="201"/>
      <c r="DF176" s="201"/>
      <c r="DG176" s="201"/>
      <c r="DH176" s="201"/>
      <c r="DI176" s="201"/>
      <c r="DJ176" s="201"/>
      <c r="DK176" s="201"/>
      <c r="DL176" s="201"/>
      <c r="DM176" s="201"/>
      <c r="DN176" s="201"/>
      <c r="DO176" s="201"/>
      <c r="DP176" s="201"/>
      <c r="DQ176" s="201"/>
      <c r="DR176" s="201"/>
      <c r="DS176" s="201"/>
      <c r="DT176" s="201"/>
      <c r="DU176" s="201"/>
      <c r="DV176" s="201"/>
      <c r="DW176" s="201"/>
      <c r="DX176" s="201"/>
      <c r="DY176" s="201"/>
      <c r="DZ176" s="201"/>
      <c r="EA176" s="201"/>
      <c r="EB176" s="201"/>
      <c r="EC176" s="201"/>
      <c r="ED176" s="201"/>
      <c r="EE176" s="201"/>
      <c r="EF176" s="201"/>
      <c r="EG176" s="201"/>
      <c r="EH176" s="201"/>
      <c r="EI176" s="201"/>
      <c r="EJ176" s="201"/>
      <c r="EK176" s="201"/>
      <c r="EL176" s="201"/>
      <c r="EM176" s="201"/>
      <c r="EN176" s="201"/>
      <c r="EO176" s="201"/>
      <c r="EP176" s="201"/>
      <c r="EQ176" s="201"/>
      <c r="ER176" s="201"/>
      <c r="ES176" s="201"/>
      <c r="ET176" s="201"/>
      <c r="EU176" s="201"/>
      <c r="EV176" s="201"/>
      <c r="EW176" s="201"/>
      <c r="EX176" s="201"/>
      <c r="EY176" s="201"/>
      <c r="EZ176" s="201"/>
      <c r="FA176" s="201"/>
      <c r="FB176" s="201"/>
      <c r="FC176" s="201"/>
      <c r="FD176" s="201"/>
      <c r="FE176" s="201"/>
      <c r="FF176" s="201"/>
      <c r="FG176" s="201"/>
      <c r="FH176" s="201"/>
      <c r="FI176" s="201"/>
      <c r="FJ176" s="201"/>
      <c r="FK176" s="201"/>
      <c r="FL176" s="201"/>
      <c r="FM176" s="201"/>
      <c r="FN176" s="201"/>
      <c r="FO176" s="201"/>
      <c r="FP176" s="201"/>
      <c r="FQ176" s="201"/>
      <c r="FR176" s="201"/>
      <c r="FS176" s="201"/>
      <c r="FT176" s="201"/>
      <c r="FU176" s="201"/>
      <c r="FV176" s="201"/>
      <c r="FW176" s="201"/>
      <c r="FX176" s="201"/>
      <c r="FY176" s="201"/>
      <c r="FZ176" s="201"/>
      <c r="GA176" s="201"/>
      <c r="GB176" s="201"/>
      <c r="GC176" s="201"/>
      <c r="GD176" s="201"/>
      <c r="GE176" s="201"/>
      <c r="GF176" s="201"/>
      <c r="GG176" s="201"/>
      <c r="GH176" s="201"/>
      <c r="GI176" s="201"/>
      <c r="GJ176" s="201"/>
      <c r="GK176" s="201"/>
      <c r="GL176" s="201"/>
      <c r="GM176" s="201"/>
      <c r="GN176" s="201"/>
      <c r="GO176" s="201"/>
      <c r="GP176" s="201"/>
      <c r="GQ176" s="201"/>
      <c r="GR176" s="201"/>
      <c r="GS176" s="201"/>
      <c r="GT176" s="201"/>
      <c r="GU176" s="201"/>
      <c r="GV176" s="201"/>
      <c r="GW176" s="201"/>
      <c r="GX176" s="201"/>
      <c r="GY176" s="201"/>
      <c r="GZ176" s="201"/>
      <c r="HA176" s="201"/>
      <c r="HB176" s="201"/>
      <c r="HC176" s="201"/>
      <c r="HD176" s="201"/>
      <c r="HE176" s="201"/>
      <c r="HF176" s="201"/>
      <c r="HG176" s="201"/>
      <c r="HH176" s="201"/>
      <c r="HI176" s="201"/>
      <c r="HJ176" s="201"/>
      <c r="HK176" s="201"/>
      <c r="HL176" s="201"/>
      <c r="HM176" s="201"/>
      <c r="HN176" s="201"/>
      <c r="HO176" s="201"/>
      <c r="HP176" s="201"/>
      <c r="HQ176" s="201"/>
      <c r="HR176" s="201"/>
      <c r="HS176" s="201"/>
      <c r="HT176" s="201"/>
      <c r="HU176" s="201"/>
      <c r="HV176" s="201"/>
      <c r="HW176" s="201"/>
      <c r="HX176" s="201"/>
      <c r="HY176" s="201"/>
      <c r="HZ176" s="201"/>
      <c r="IA176" s="201"/>
      <c r="IB176" s="201"/>
      <c r="IC176" s="201"/>
      <c r="ID176" s="201"/>
      <c r="IE176" s="201"/>
      <c r="IF176" s="201"/>
      <c r="IG176" s="201"/>
      <c r="IH176" s="201"/>
      <c r="II176" s="201"/>
      <c r="IJ176" s="201"/>
      <c r="IK176" s="201"/>
      <c r="IL176" s="201"/>
      <c r="IM176" s="201"/>
      <c r="IN176" s="201"/>
      <c r="IO176" s="201"/>
      <c r="IP176" s="201"/>
      <c r="IQ176" s="201"/>
      <c r="IR176" s="201"/>
      <c r="IS176" s="201"/>
      <c r="IT176" s="201"/>
      <c r="IU176" s="201"/>
      <c r="IV176" s="201"/>
      <c r="IW176" s="201"/>
      <c r="IX176" s="201"/>
      <c r="IY176" s="201"/>
      <c r="IZ176" s="201"/>
      <c r="JA176" s="201"/>
      <c r="JB176" s="201"/>
      <c r="JC176" s="201"/>
      <c r="JD176" s="201"/>
      <c r="JE176" s="201"/>
      <c r="JF176" s="201"/>
      <c r="JG176" s="201"/>
      <c r="JH176" s="201"/>
      <c r="JI176" s="201"/>
      <c r="JJ176" s="201"/>
      <c r="JK176" s="201"/>
      <c r="JL176" s="201"/>
      <c r="JM176" s="201"/>
      <c r="JN176" s="201"/>
      <c r="JO176" s="201"/>
      <c r="JP176" s="201"/>
      <c r="JQ176" s="201"/>
      <c r="JR176" s="201"/>
      <c r="JS176" s="201"/>
      <c r="JT176" s="201"/>
      <c r="JU176" s="201"/>
      <c r="JV176" s="201"/>
      <c r="JW176" s="201"/>
      <c r="JX176" s="201"/>
      <c r="JY176" s="201"/>
      <c r="JZ176" s="201"/>
      <c r="KA176" s="201"/>
      <c r="KB176" s="201"/>
      <c r="KC176" s="201"/>
      <c r="KD176" s="201"/>
      <c r="KE176" s="201"/>
      <c r="KF176" s="201"/>
      <c r="KG176" s="201"/>
      <c r="KH176" s="201"/>
      <c r="KI176" s="201"/>
      <c r="KJ176" s="201"/>
      <c r="KK176" s="201"/>
      <c r="KL176" s="201"/>
      <c r="KM176" s="201"/>
      <c r="KN176" s="201"/>
      <c r="KO176" s="201"/>
      <c r="KP176" s="201"/>
      <c r="KQ176" s="201"/>
      <c r="KR176" s="201"/>
      <c r="KS176" s="201"/>
      <c r="KT176" s="201"/>
      <c r="KU176" s="201"/>
      <c r="KV176" s="201"/>
      <c r="KW176" s="201"/>
      <c r="KX176" s="201"/>
      <c r="KY176" s="201"/>
      <c r="KZ176" s="201"/>
      <c r="LA176" s="201"/>
      <c r="LB176" s="201"/>
      <c r="LC176" s="201"/>
      <c r="LD176" s="201"/>
      <c r="LE176" s="201"/>
      <c r="LF176" s="201"/>
      <c r="LG176" s="201"/>
      <c r="LH176" s="201"/>
      <c r="LI176" s="201"/>
      <c r="LJ176" s="201"/>
      <c r="LK176" s="201"/>
      <c r="LL176" s="201"/>
      <c r="LM176" s="201"/>
      <c r="LN176" s="201"/>
      <c r="LO176" s="201"/>
      <c r="LP176" s="201"/>
      <c r="LQ176" s="201"/>
      <c r="LR176" s="201"/>
      <c r="LS176" s="201"/>
      <c r="LT176" s="201"/>
      <c r="LU176" s="201"/>
      <c r="LV176" s="201"/>
      <c r="LW176" s="201"/>
      <c r="LX176" s="201"/>
      <c r="LY176" s="201"/>
      <c r="LZ176" s="201"/>
      <c r="MA176" s="201"/>
      <c r="MB176" s="201"/>
      <c r="MC176" s="201"/>
      <c r="MD176" s="201"/>
      <c r="ME176" s="201"/>
      <c r="MF176" s="201"/>
      <c r="MG176" s="201"/>
      <c r="MH176" s="201"/>
      <c r="MI176" s="201"/>
      <c r="MJ176" s="201"/>
      <c r="MK176" s="201"/>
    </row>
    <row r="177" spans="1:349" ht="36" customHeight="1" x14ac:dyDescent="0.25">
      <c r="A177" s="10">
        <v>103</v>
      </c>
      <c r="B177" s="11" t="s">
        <v>98</v>
      </c>
      <c r="C177" s="2">
        <v>250</v>
      </c>
      <c r="D177" s="2">
        <v>9</v>
      </c>
      <c r="E177" s="2">
        <v>7</v>
      </c>
      <c r="F177" s="2">
        <v>17</v>
      </c>
      <c r="G177" s="60">
        <v>130</v>
      </c>
      <c r="H177" s="2"/>
      <c r="I177" s="2"/>
      <c r="J177" s="2"/>
      <c r="K177" s="2"/>
      <c r="L177" s="88"/>
      <c r="M177" s="51">
        <v>0.01</v>
      </c>
      <c r="N177" s="51">
        <v>2.13</v>
      </c>
      <c r="O177" s="89">
        <v>0.02</v>
      </c>
      <c r="P177" s="89">
        <v>0.03</v>
      </c>
      <c r="Q177" s="89">
        <v>123.92</v>
      </c>
      <c r="R177" s="89">
        <v>41.78</v>
      </c>
      <c r="S177" s="89">
        <v>88.4</v>
      </c>
      <c r="T177" s="89">
        <v>0.215</v>
      </c>
      <c r="U177" s="5">
        <v>1.0999999999999999E-2</v>
      </c>
      <c r="V177" s="5">
        <v>2.85</v>
      </c>
      <c r="W177" s="5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  <c r="IW177" s="6"/>
      <c r="IX177" s="6"/>
      <c r="IY177" s="6"/>
      <c r="IZ177" s="6"/>
      <c r="JA177" s="6"/>
      <c r="JB177" s="6"/>
      <c r="JC177" s="6"/>
      <c r="JD177" s="6"/>
      <c r="JE177" s="6"/>
      <c r="JF177" s="6"/>
      <c r="JG177" s="6"/>
      <c r="JH177" s="6"/>
      <c r="JI177" s="6"/>
      <c r="JJ177" s="6"/>
      <c r="JK177" s="6"/>
      <c r="JL177" s="6"/>
      <c r="JM177" s="6"/>
      <c r="JN177" s="6"/>
      <c r="JO177" s="6"/>
      <c r="JP177" s="6"/>
      <c r="JQ177" s="6"/>
      <c r="JR177" s="6"/>
      <c r="JS177" s="6"/>
      <c r="JT177" s="6"/>
      <c r="JU177" s="6"/>
      <c r="JV177" s="6"/>
      <c r="JW177" s="6"/>
      <c r="JX177" s="6"/>
      <c r="JY177" s="6"/>
      <c r="JZ177" s="6"/>
      <c r="KA177" s="6"/>
      <c r="KB177" s="6"/>
      <c r="KC177" s="6"/>
      <c r="KD177" s="6"/>
      <c r="KE177" s="6"/>
      <c r="KF177" s="6"/>
      <c r="KG177" s="6"/>
      <c r="KH177" s="6"/>
      <c r="KI177" s="6"/>
      <c r="KJ177" s="6"/>
      <c r="KK177" s="6"/>
      <c r="KL177" s="6"/>
      <c r="KM177" s="6"/>
      <c r="KN177" s="6"/>
      <c r="KO177" s="6"/>
      <c r="KP177" s="6"/>
      <c r="KQ177" s="6"/>
      <c r="KR177" s="6"/>
      <c r="KS177" s="6"/>
      <c r="KT177" s="6"/>
      <c r="KU177" s="6"/>
      <c r="KV177" s="6"/>
      <c r="KW177" s="6"/>
      <c r="KX177" s="6"/>
      <c r="KY177" s="6"/>
      <c r="KZ177" s="6"/>
      <c r="LA177" s="6"/>
      <c r="LB177" s="6"/>
      <c r="LC177" s="6"/>
      <c r="LD177" s="6"/>
      <c r="LE177" s="6"/>
      <c r="LF177" s="6"/>
      <c r="LG177" s="6"/>
      <c r="LH177" s="6"/>
      <c r="LI177" s="6"/>
      <c r="LJ177" s="6"/>
      <c r="LK177" s="6"/>
      <c r="LL177" s="6"/>
      <c r="LM177" s="6"/>
      <c r="LN177" s="6"/>
      <c r="LO177" s="6"/>
      <c r="LP177" s="6"/>
      <c r="LQ177" s="6"/>
      <c r="LR177" s="6"/>
      <c r="LS177" s="6"/>
      <c r="LT177" s="6"/>
      <c r="LU177" s="6"/>
      <c r="LV177" s="6"/>
      <c r="LW177" s="6"/>
      <c r="LX177" s="6"/>
      <c r="LY177" s="6"/>
      <c r="LZ177" s="6"/>
      <c r="MA177" s="6"/>
      <c r="MB177" s="6"/>
      <c r="MC177" s="6"/>
      <c r="MD177" s="6"/>
      <c r="ME177" s="6"/>
      <c r="MF177" s="6"/>
      <c r="MG177" s="6"/>
      <c r="MH177" s="6"/>
      <c r="MI177" s="6"/>
      <c r="MJ177" s="6"/>
      <c r="MK177" s="6"/>
    </row>
    <row r="178" spans="1:349" ht="24" customHeight="1" x14ac:dyDescent="0.25">
      <c r="A178" s="95">
        <v>53</v>
      </c>
      <c r="B178" s="134" t="s">
        <v>99</v>
      </c>
      <c r="C178" s="95">
        <v>60</v>
      </c>
      <c r="D178" s="95">
        <v>5</v>
      </c>
      <c r="E178" s="95">
        <v>16</v>
      </c>
      <c r="F178" s="95">
        <v>18</v>
      </c>
      <c r="G178" s="95">
        <v>150</v>
      </c>
      <c r="H178" s="10"/>
      <c r="I178" s="10"/>
      <c r="J178" s="10"/>
      <c r="K178" s="10"/>
      <c r="L178" s="96"/>
      <c r="M178" s="51">
        <v>0.03</v>
      </c>
      <c r="N178" s="51"/>
      <c r="O178" s="89">
        <v>0.35</v>
      </c>
      <c r="P178" s="89">
        <v>0.01</v>
      </c>
      <c r="Q178" s="89">
        <v>136.59</v>
      </c>
      <c r="R178" s="89">
        <v>6.47</v>
      </c>
      <c r="S178" s="89">
        <v>48.16</v>
      </c>
      <c r="T178" s="89">
        <v>0.05</v>
      </c>
      <c r="U178" s="5">
        <v>1E-3</v>
      </c>
      <c r="V178" s="5"/>
      <c r="W178" s="5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  <c r="IW178" s="6"/>
      <c r="IX178" s="6"/>
      <c r="IY178" s="6"/>
      <c r="IZ178" s="6"/>
      <c r="JA178" s="6"/>
      <c r="JB178" s="6"/>
      <c r="JC178" s="6"/>
      <c r="JD178" s="6"/>
      <c r="JE178" s="6"/>
      <c r="JF178" s="6"/>
      <c r="JG178" s="6"/>
      <c r="JH178" s="6"/>
      <c r="JI178" s="6"/>
      <c r="JJ178" s="6"/>
      <c r="JK178" s="6"/>
      <c r="JL178" s="6"/>
      <c r="JM178" s="6"/>
      <c r="JN178" s="6"/>
      <c r="JO178" s="6"/>
      <c r="JP178" s="6"/>
      <c r="JQ178" s="6"/>
      <c r="JR178" s="6"/>
      <c r="JS178" s="6"/>
      <c r="JT178" s="6"/>
      <c r="JU178" s="6"/>
      <c r="JV178" s="6"/>
      <c r="JW178" s="6"/>
      <c r="JX178" s="6"/>
      <c r="JY178" s="6"/>
      <c r="JZ178" s="6"/>
      <c r="KA178" s="6"/>
      <c r="KB178" s="6"/>
      <c r="KC178" s="6"/>
      <c r="KD178" s="6"/>
      <c r="KE178" s="6"/>
      <c r="KF178" s="6"/>
      <c r="KG178" s="6"/>
      <c r="KH178" s="6"/>
      <c r="KI178" s="6"/>
      <c r="KJ178" s="6"/>
      <c r="KK178" s="6"/>
      <c r="KL178" s="6"/>
      <c r="KM178" s="6"/>
      <c r="KN178" s="6"/>
      <c r="KO178" s="6"/>
      <c r="KP178" s="6"/>
      <c r="KQ178" s="6"/>
      <c r="KR178" s="6"/>
      <c r="KS178" s="6"/>
      <c r="KT178" s="6"/>
      <c r="KU178" s="6"/>
      <c r="KV178" s="6"/>
      <c r="KW178" s="6"/>
      <c r="KX178" s="6"/>
      <c r="KY178" s="6"/>
      <c r="KZ178" s="6"/>
      <c r="LA178" s="6"/>
      <c r="LB178" s="6"/>
      <c r="LC178" s="6"/>
      <c r="LD178" s="6"/>
      <c r="LE178" s="6"/>
      <c r="LF178" s="6"/>
      <c r="LG178" s="6"/>
      <c r="LH178" s="6"/>
      <c r="LI178" s="6"/>
      <c r="LJ178" s="6"/>
      <c r="LK178" s="6"/>
      <c r="LL178" s="6"/>
      <c r="LM178" s="6"/>
      <c r="LN178" s="6"/>
      <c r="LO178" s="6"/>
      <c r="LP178" s="6"/>
      <c r="LQ178" s="6"/>
      <c r="LR178" s="6"/>
      <c r="LS178" s="6"/>
      <c r="LT178" s="6"/>
      <c r="LU178" s="6"/>
      <c r="LV178" s="6"/>
      <c r="LW178" s="6"/>
      <c r="LX178" s="6"/>
      <c r="LY178" s="6"/>
      <c r="LZ178" s="6"/>
      <c r="MA178" s="6"/>
      <c r="MB178" s="6"/>
      <c r="MC178" s="6"/>
      <c r="MD178" s="6"/>
      <c r="ME178" s="6"/>
      <c r="MF178" s="6"/>
      <c r="MG178" s="6"/>
      <c r="MH178" s="6"/>
      <c r="MI178" s="6"/>
      <c r="MJ178" s="6"/>
      <c r="MK178" s="6"/>
    </row>
    <row r="179" spans="1:349" ht="27" customHeight="1" x14ac:dyDescent="0.25">
      <c r="A179" s="10">
        <v>376</v>
      </c>
      <c r="B179" s="11" t="s">
        <v>50</v>
      </c>
      <c r="C179" s="2">
        <v>200</v>
      </c>
      <c r="D179" s="2">
        <v>4.8499999999999996</v>
      </c>
      <c r="E179" s="2">
        <v>27.83</v>
      </c>
      <c r="F179" s="2">
        <v>11.53</v>
      </c>
      <c r="G179" s="60">
        <v>174</v>
      </c>
      <c r="H179" s="2"/>
      <c r="I179" s="2"/>
      <c r="J179" s="2"/>
      <c r="K179" s="2"/>
      <c r="L179" s="88"/>
      <c r="M179" s="51">
        <v>0.01</v>
      </c>
      <c r="N179" s="51"/>
      <c r="O179" s="89">
        <v>0.08</v>
      </c>
      <c r="P179" s="89">
        <v>0.1</v>
      </c>
      <c r="Q179" s="89">
        <v>109</v>
      </c>
      <c r="R179" s="89">
        <v>37</v>
      </c>
      <c r="S179" s="89">
        <v>19.5</v>
      </c>
      <c r="T179" s="89">
        <v>0.01</v>
      </c>
      <c r="U179" s="5">
        <v>1.2999999999999999E-2</v>
      </c>
      <c r="V179" s="5"/>
      <c r="W179" s="5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  <c r="JI179" s="6"/>
      <c r="JJ179" s="6"/>
      <c r="JK179" s="6"/>
      <c r="JL179" s="6"/>
      <c r="JM179" s="6"/>
      <c r="JN179" s="6"/>
      <c r="JO179" s="6"/>
      <c r="JP179" s="6"/>
      <c r="JQ179" s="6"/>
      <c r="JR179" s="6"/>
      <c r="JS179" s="6"/>
      <c r="JT179" s="6"/>
      <c r="JU179" s="6"/>
      <c r="JV179" s="6"/>
      <c r="JW179" s="6"/>
      <c r="JX179" s="6"/>
      <c r="JY179" s="6"/>
      <c r="JZ179" s="6"/>
      <c r="KA179" s="6"/>
      <c r="KB179" s="6"/>
      <c r="KC179" s="6"/>
      <c r="KD179" s="6"/>
      <c r="KE179" s="6"/>
      <c r="KF179" s="6"/>
      <c r="KG179" s="6"/>
      <c r="KH179" s="6"/>
      <c r="KI179" s="6"/>
      <c r="KJ179" s="6"/>
      <c r="KK179" s="6"/>
      <c r="KL179" s="6"/>
      <c r="KM179" s="6"/>
      <c r="KN179" s="6"/>
      <c r="KO179" s="6"/>
      <c r="KP179" s="6"/>
      <c r="KQ179" s="6"/>
      <c r="KR179" s="6"/>
      <c r="KS179" s="6"/>
      <c r="KT179" s="6"/>
      <c r="KU179" s="6"/>
      <c r="KV179" s="6"/>
      <c r="KW179" s="6"/>
      <c r="KX179" s="6"/>
      <c r="KY179" s="6"/>
      <c r="KZ179" s="6"/>
      <c r="LA179" s="6"/>
      <c r="LB179" s="6"/>
      <c r="LC179" s="6"/>
      <c r="LD179" s="6"/>
      <c r="LE179" s="6"/>
      <c r="LF179" s="6"/>
      <c r="LG179" s="6"/>
      <c r="LH179" s="6"/>
      <c r="LI179" s="6"/>
      <c r="LJ179" s="6"/>
      <c r="LK179" s="6"/>
      <c r="LL179" s="6"/>
      <c r="LM179" s="6"/>
      <c r="LN179" s="6"/>
      <c r="LO179" s="6"/>
      <c r="LP179" s="6"/>
      <c r="LQ179" s="6"/>
      <c r="LR179" s="6"/>
      <c r="LS179" s="6"/>
      <c r="LT179" s="6"/>
      <c r="LU179" s="6"/>
      <c r="LV179" s="6"/>
      <c r="LW179" s="6"/>
      <c r="LX179" s="6"/>
      <c r="LY179" s="6"/>
      <c r="LZ179" s="6"/>
      <c r="MA179" s="6"/>
      <c r="MB179" s="6"/>
      <c r="MC179" s="6"/>
      <c r="MD179" s="6"/>
      <c r="ME179" s="6"/>
      <c r="MF179" s="6"/>
      <c r="MG179" s="6"/>
      <c r="MH179" s="6"/>
      <c r="MI179" s="6"/>
      <c r="MJ179" s="6"/>
      <c r="MK179" s="6"/>
    </row>
    <row r="180" spans="1:349" ht="27" customHeight="1" x14ac:dyDescent="0.25">
      <c r="A180" s="10" t="s">
        <v>51</v>
      </c>
      <c r="B180" s="13" t="s">
        <v>36</v>
      </c>
      <c r="C180" s="2">
        <v>100</v>
      </c>
      <c r="D180" s="60">
        <v>0.4</v>
      </c>
      <c r="E180" s="60">
        <v>0.4</v>
      </c>
      <c r="F180" s="60">
        <v>10.4</v>
      </c>
      <c r="G180" s="60">
        <v>45</v>
      </c>
      <c r="H180" s="69"/>
      <c r="I180" s="69"/>
      <c r="J180" s="69"/>
      <c r="K180" s="69"/>
      <c r="L180" s="70"/>
      <c r="M180" s="51">
        <v>0.03</v>
      </c>
      <c r="N180" s="51">
        <v>10</v>
      </c>
      <c r="O180" s="89">
        <v>5.0000000000000001E-3</v>
      </c>
      <c r="P180" s="89">
        <v>0.4</v>
      </c>
      <c r="Q180" s="89">
        <v>16</v>
      </c>
      <c r="R180" s="89">
        <v>11</v>
      </c>
      <c r="S180" s="89">
        <v>9</v>
      </c>
      <c r="T180" s="89">
        <v>3.78</v>
      </c>
      <c r="U180" s="5"/>
      <c r="V180" s="5"/>
      <c r="W180" s="5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  <c r="JI180" s="6"/>
      <c r="JJ180" s="6"/>
      <c r="JK180" s="6"/>
      <c r="JL180" s="6"/>
      <c r="JM180" s="6"/>
      <c r="JN180" s="6"/>
      <c r="JO180" s="6"/>
      <c r="JP180" s="6"/>
      <c r="JQ180" s="6"/>
      <c r="JR180" s="6"/>
      <c r="JS180" s="6"/>
      <c r="JT180" s="6"/>
      <c r="JU180" s="6"/>
      <c r="JV180" s="6"/>
      <c r="JW180" s="6"/>
      <c r="JX180" s="6"/>
      <c r="JY180" s="6"/>
      <c r="JZ180" s="6"/>
      <c r="KA180" s="6"/>
      <c r="KB180" s="6"/>
      <c r="KC180" s="6"/>
      <c r="KD180" s="6"/>
      <c r="KE180" s="6"/>
      <c r="KF180" s="6"/>
      <c r="KG180" s="6"/>
      <c r="KH180" s="6"/>
      <c r="KI180" s="6"/>
      <c r="KJ180" s="6"/>
      <c r="KK180" s="6"/>
      <c r="KL180" s="6"/>
      <c r="KM180" s="6"/>
      <c r="KN180" s="6"/>
      <c r="KO180" s="6"/>
      <c r="KP180" s="6"/>
      <c r="KQ180" s="6"/>
      <c r="KR180" s="6"/>
      <c r="KS180" s="6"/>
      <c r="KT180" s="6"/>
      <c r="KU180" s="6"/>
      <c r="KV180" s="6"/>
      <c r="KW180" s="6"/>
      <c r="KX180" s="6"/>
      <c r="KY180" s="6"/>
      <c r="KZ180" s="6"/>
      <c r="LA180" s="6"/>
      <c r="LB180" s="6"/>
      <c r="LC180" s="6"/>
      <c r="LD180" s="6"/>
      <c r="LE180" s="6"/>
      <c r="LF180" s="6"/>
      <c r="LG180" s="6"/>
      <c r="LH180" s="6"/>
      <c r="LI180" s="6"/>
      <c r="LJ180" s="6"/>
      <c r="LK180" s="6"/>
      <c r="LL180" s="6"/>
      <c r="LM180" s="6"/>
      <c r="LN180" s="6"/>
      <c r="LO180" s="6"/>
      <c r="LP180" s="6"/>
      <c r="LQ180" s="6"/>
      <c r="LR180" s="6"/>
      <c r="LS180" s="6"/>
      <c r="LT180" s="6"/>
      <c r="LU180" s="6"/>
      <c r="LV180" s="6"/>
      <c r="LW180" s="6"/>
      <c r="LX180" s="6"/>
      <c r="LY180" s="6"/>
      <c r="LZ180" s="6"/>
      <c r="MA180" s="6"/>
      <c r="MB180" s="6"/>
      <c r="MC180" s="6"/>
      <c r="MD180" s="6"/>
      <c r="ME180" s="6"/>
      <c r="MF180" s="6"/>
      <c r="MG180" s="6"/>
      <c r="MH180" s="6"/>
      <c r="MI180" s="6"/>
      <c r="MJ180" s="6"/>
      <c r="MK180" s="6"/>
    </row>
    <row r="181" spans="1:349" ht="27" customHeight="1" x14ac:dyDescent="0.25">
      <c r="A181" s="10" t="s">
        <v>51</v>
      </c>
      <c r="B181" s="11" t="s">
        <v>52</v>
      </c>
      <c r="C181" s="2">
        <v>28</v>
      </c>
      <c r="D181" s="2">
        <v>2.6</v>
      </c>
      <c r="E181" s="2">
        <v>0.2</v>
      </c>
      <c r="F181" s="2">
        <v>13.4</v>
      </c>
      <c r="G181" s="60">
        <v>74</v>
      </c>
      <c r="H181" s="2"/>
      <c r="I181" s="2"/>
      <c r="J181" s="2"/>
      <c r="K181" s="2"/>
      <c r="L181" s="88"/>
      <c r="M181" s="51">
        <v>0.01</v>
      </c>
      <c r="N181" s="51"/>
      <c r="O181" s="89"/>
      <c r="P181" s="89">
        <v>0.05</v>
      </c>
      <c r="Q181" s="89">
        <v>10</v>
      </c>
      <c r="R181" s="89">
        <v>32</v>
      </c>
      <c r="S181" s="89"/>
      <c r="T181" s="89">
        <v>0.25</v>
      </c>
      <c r="U181" s="5"/>
      <c r="V181" s="5"/>
      <c r="W181" s="5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  <c r="JI181" s="6"/>
      <c r="JJ181" s="6"/>
      <c r="JK181" s="6"/>
      <c r="JL181" s="6"/>
      <c r="JM181" s="6"/>
      <c r="JN181" s="6"/>
      <c r="JO181" s="6"/>
      <c r="JP181" s="6"/>
      <c r="JQ181" s="6"/>
      <c r="JR181" s="6"/>
      <c r="JS181" s="6"/>
      <c r="JT181" s="6"/>
      <c r="JU181" s="6"/>
      <c r="JV181" s="6"/>
      <c r="JW181" s="6"/>
      <c r="JX181" s="6"/>
      <c r="JY181" s="6"/>
      <c r="JZ181" s="6"/>
      <c r="KA181" s="6"/>
      <c r="KB181" s="6"/>
      <c r="KC181" s="6"/>
      <c r="KD181" s="6"/>
      <c r="KE181" s="6"/>
      <c r="KF181" s="6"/>
      <c r="KG181" s="6"/>
      <c r="KH181" s="6"/>
      <c r="KI181" s="6"/>
      <c r="KJ181" s="6"/>
      <c r="KK181" s="6"/>
      <c r="KL181" s="6"/>
      <c r="KM181" s="6"/>
      <c r="KN181" s="6"/>
      <c r="KO181" s="6"/>
      <c r="KP181" s="6"/>
      <c r="KQ181" s="6"/>
      <c r="KR181" s="6"/>
      <c r="KS181" s="6"/>
      <c r="KT181" s="6"/>
      <c r="KU181" s="6"/>
      <c r="KV181" s="6"/>
      <c r="KW181" s="6"/>
      <c r="KX181" s="6"/>
      <c r="KY181" s="6"/>
      <c r="KZ181" s="6"/>
      <c r="LA181" s="6"/>
      <c r="LB181" s="6"/>
      <c r="LC181" s="6"/>
      <c r="LD181" s="6"/>
      <c r="LE181" s="6"/>
      <c r="LF181" s="6"/>
      <c r="LG181" s="6"/>
      <c r="LH181" s="6"/>
      <c r="LI181" s="6"/>
      <c r="LJ181" s="6"/>
      <c r="LK181" s="6"/>
      <c r="LL181" s="6"/>
      <c r="LM181" s="6"/>
      <c r="LN181" s="6"/>
      <c r="LO181" s="6"/>
      <c r="LP181" s="6"/>
      <c r="LQ181" s="6"/>
      <c r="LR181" s="6"/>
      <c r="LS181" s="6"/>
      <c r="LT181" s="6"/>
      <c r="LU181" s="6"/>
      <c r="LV181" s="6"/>
      <c r="LW181" s="6"/>
      <c r="LX181" s="6"/>
      <c r="LY181" s="6"/>
      <c r="LZ181" s="6"/>
      <c r="MA181" s="6"/>
      <c r="MB181" s="6"/>
      <c r="MC181" s="6"/>
      <c r="MD181" s="6"/>
      <c r="ME181" s="6"/>
      <c r="MF181" s="6"/>
      <c r="MG181" s="6"/>
      <c r="MH181" s="6"/>
      <c r="MI181" s="6"/>
      <c r="MJ181" s="6"/>
      <c r="MK181" s="6"/>
    </row>
    <row r="182" spans="1:349" ht="18" customHeight="1" x14ac:dyDescent="0.25">
      <c r="A182" s="10" t="s">
        <v>51</v>
      </c>
      <c r="B182" s="11" t="s">
        <v>53</v>
      </c>
      <c r="C182" s="2">
        <v>52.5</v>
      </c>
      <c r="D182" s="2">
        <v>4</v>
      </c>
      <c r="E182" s="2">
        <v>1</v>
      </c>
      <c r="F182" s="2">
        <v>20</v>
      </c>
      <c r="G182" s="60">
        <v>100</v>
      </c>
      <c r="H182" s="2">
        <v>0.18</v>
      </c>
      <c r="I182" s="2">
        <v>0.08</v>
      </c>
      <c r="J182" s="2"/>
      <c r="K182" s="2">
        <v>35</v>
      </c>
      <c r="L182" s="88">
        <v>3.9</v>
      </c>
      <c r="M182" s="51">
        <v>0.06</v>
      </c>
      <c r="N182" s="51"/>
      <c r="O182" s="89"/>
      <c r="P182" s="89">
        <v>0.05</v>
      </c>
      <c r="Q182" s="89">
        <v>10</v>
      </c>
      <c r="R182" s="89">
        <v>32</v>
      </c>
      <c r="S182" s="89"/>
      <c r="T182" s="89">
        <v>0.6</v>
      </c>
      <c r="U182" s="5"/>
      <c r="V182" s="5"/>
      <c r="W182" s="5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  <c r="JI182" s="6"/>
      <c r="JJ182" s="6"/>
      <c r="JK182" s="6"/>
      <c r="JL182" s="6"/>
      <c r="JM182" s="6"/>
      <c r="JN182" s="6"/>
      <c r="JO182" s="6"/>
      <c r="JP182" s="6"/>
      <c r="JQ182" s="6"/>
      <c r="JR182" s="6"/>
      <c r="JS182" s="6"/>
      <c r="JT182" s="6"/>
      <c r="JU182" s="6"/>
      <c r="JV182" s="6"/>
      <c r="JW182" s="6"/>
      <c r="JX182" s="6"/>
      <c r="JY182" s="6"/>
      <c r="JZ182" s="6"/>
      <c r="KA182" s="6"/>
      <c r="KB182" s="6"/>
      <c r="KC182" s="6"/>
      <c r="KD182" s="6"/>
      <c r="KE182" s="6"/>
      <c r="KF182" s="6"/>
      <c r="KG182" s="6"/>
      <c r="KH182" s="6"/>
      <c r="KI182" s="6"/>
      <c r="KJ182" s="6"/>
      <c r="KK182" s="6"/>
      <c r="KL182" s="6"/>
      <c r="KM182" s="6"/>
      <c r="KN182" s="6"/>
      <c r="KO182" s="6"/>
      <c r="KP182" s="6"/>
      <c r="KQ182" s="6"/>
      <c r="KR182" s="6"/>
      <c r="KS182" s="6"/>
      <c r="KT182" s="6"/>
      <c r="KU182" s="6"/>
      <c r="KV182" s="6"/>
      <c r="KW182" s="6"/>
      <c r="KX182" s="6"/>
      <c r="KY182" s="6"/>
      <c r="KZ182" s="6"/>
      <c r="LA182" s="6"/>
      <c r="LB182" s="6"/>
      <c r="LC182" s="6"/>
      <c r="LD182" s="6"/>
      <c r="LE182" s="6"/>
      <c r="LF182" s="6"/>
      <c r="LG182" s="6"/>
      <c r="LH182" s="6"/>
      <c r="LI182" s="6"/>
      <c r="LJ182" s="6"/>
      <c r="LK182" s="6"/>
      <c r="LL182" s="6"/>
      <c r="LM182" s="6"/>
      <c r="LN182" s="6"/>
      <c r="LO182" s="6"/>
      <c r="LP182" s="6"/>
      <c r="LQ182" s="6"/>
      <c r="LR182" s="6"/>
      <c r="LS182" s="6"/>
      <c r="LT182" s="6"/>
      <c r="LU182" s="6"/>
      <c r="LV182" s="6"/>
      <c r="LW182" s="6"/>
      <c r="LX182" s="6"/>
      <c r="LY182" s="6"/>
      <c r="LZ182" s="6"/>
      <c r="MA182" s="6"/>
      <c r="MB182" s="6"/>
      <c r="MC182" s="6"/>
      <c r="MD182" s="6"/>
      <c r="ME182" s="6"/>
      <c r="MF182" s="6"/>
      <c r="MG182" s="6"/>
      <c r="MH182" s="6"/>
      <c r="MI182" s="6"/>
      <c r="MJ182" s="6"/>
      <c r="MK182" s="6"/>
    </row>
    <row r="183" spans="1:349" ht="18.75" customHeight="1" x14ac:dyDescent="0.25">
      <c r="A183" s="10">
        <v>457</v>
      </c>
      <c r="B183" s="11" t="s">
        <v>101</v>
      </c>
      <c r="C183" s="2">
        <v>200</v>
      </c>
      <c r="D183" s="2">
        <v>0.68</v>
      </c>
      <c r="E183" s="2"/>
      <c r="F183" s="2">
        <v>23.05</v>
      </c>
      <c r="G183" s="60">
        <v>0</v>
      </c>
      <c r="H183" s="2"/>
      <c r="I183" s="2"/>
      <c r="J183" s="2"/>
      <c r="K183" s="2"/>
      <c r="L183" s="88"/>
      <c r="M183" s="51">
        <v>0.01</v>
      </c>
      <c r="N183" s="51">
        <v>5</v>
      </c>
      <c r="O183" s="89"/>
      <c r="P183" s="89">
        <v>0.02</v>
      </c>
      <c r="Q183" s="89">
        <v>56.37</v>
      </c>
      <c r="R183" s="89">
        <v>40</v>
      </c>
      <c r="S183" s="89"/>
      <c r="T183" s="89">
        <v>0.34</v>
      </c>
      <c r="U183" s="5"/>
      <c r="V183" s="5"/>
      <c r="W183" s="5">
        <v>15</v>
      </c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  <c r="JI183" s="6"/>
      <c r="JJ183" s="6"/>
      <c r="JK183" s="6"/>
      <c r="JL183" s="6"/>
      <c r="JM183" s="6"/>
      <c r="JN183" s="6"/>
      <c r="JO183" s="6"/>
      <c r="JP183" s="6"/>
      <c r="JQ183" s="6"/>
      <c r="JR183" s="6"/>
      <c r="JS183" s="6"/>
      <c r="JT183" s="6"/>
      <c r="JU183" s="6"/>
      <c r="JV183" s="6"/>
      <c r="JW183" s="6"/>
      <c r="JX183" s="6"/>
      <c r="JY183" s="6"/>
      <c r="JZ183" s="6"/>
      <c r="KA183" s="6"/>
      <c r="KB183" s="6"/>
      <c r="KC183" s="6"/>
      <c r="KD183" s="6"/>
      <c r="KE183" s="6"/>
      <c r="KF183" s="6"/>
      <c r="KG183" s="6"/>
      <c r="KH183" s="6"/>
      <c r="KI183" s="6"/>
      <c r="KJ183" s="6"/>
      <c r="KK183" s="6"/>
      <c r="KL183" s="6"/>
      <c r="KM183" s="6"/>
      <c r="KN183" s="6"/>
      <c r="KO183" s="6"/>
      <c r="KP183" s="6"/>
      <c r="KQ183" s="6"/>
      <c r="KR183" s="6"/>
      <c r="KS183" s="6"/>
      <c r="KT183" s="6"/>
      <c r="KU183" s="6"/>
      <c r="KV183" s="6"/>
      <c r="KW183" s="6"/>
      <c r="KX183" s="6"/>
      <c r="KY183" s="6"/>
      <c r="KZ183" s="6"/>
      <c r="LA183" s="6"/>
      <c r="LB183" s="6"/>
      <c r="LC183" s="6"/>
      <c r="LD183" s="6"/>
      <c r="LE183" s="6"/>
      <c r="LF183" s="6"/>
      <c r="LG183" s="6"/>
      <c r="LH183" s="6"/>
      <c r="LI183" s="6"/>
      <c r="LJ183" s="6"/>
      <c r="LK183" s="6"/>
      <c r="LL183" s="6"/>
      <c r="LM183" s="6"/>
      <c r="LN183" s="6"/>
      <c r="LO183" s="6"/>
      <c r="LP183" s="6"/>
      <c r="LQ183" s="6"/>
      <c r="LR183" s="6"/>
      <c r="LS183" s="6"/>
      <c r="LT183" s="6"/>
      <c r="LU183" s="6"/>
      <c r="LV183" s="6"/>
      <c r="LW183" s="6"/>
      <c r="LX183" s="6"/>
      <c r="LY183" s="6"/>
      <c r="LZ183" s="6"/>
      <c r="MA183" s="6"/>
      <c r="MB183" s="6"/>
      <c r="MC183" s="6"/>
      <c r="MD183" s="6"/>
      <c r="ME183" s="6"/>
      <c r="MF183" s="6"/>
      <c r="MG183" s="6"/>
      <c r="MH183" s="6"/>
      <c r="MI183" s="6"/>
      <c r="MJ183" s="6"/>
      <c r="MK183" s="6"/>
    </row>
    <row r="184" spans="1:349" s="26" customFormat="1" ht="18.75" customHeight="1" x14ac:dyDescent="0.2">
      <c r="A184" s="163" t="s">
        <v>17</v>
      </c>
      <c r="B184" s="164"/>
      <c r="C184" s="164"/>
      <c r="D184" s="25">
        <f>D183+D182+D179+D177+D175+D172+D173+D178+D181+D174+D180</f>
        <v>37.36</v>
      </c>
      <c r="E184" s="25">
        <f t="shared" ref="E184:W184" si="9">E183+E182+E179+E177+E175+E172+E173+E178+E181+E174+E180</f>
        <v>61.780000000000008</v>
      </c>
      <c r="F184" s="25">
        <f t="shared" si="9"/>
        <v>165.98000000000002</v>
      </c>
      <c r="G184" s="25">
        <f>G183+G182+G179+G177+G175+G172+G173+G178+G181+G174+G180</f>
        <v>1125.8</v>
      </c>
      <c r="H184" s="25">
        <f t="shared" si="9"/>
        <v>0.27</v>
      </c>
      <c r="I184" s="25">
        <f t="shared" si="9"/>
        <v>0.18000000000000002</v>
      </c>
      <c r="J184" s="25">
        <f t="shared" si="9"/>
        <v>0.65</v>
      </c>
      <c r="K184" s="25">
        <f t="shared" si="9"/>
        <v>163.58999999999997</v>
      </c>
      <c r="L184" s="25">
        <f t="shared" si="9"/>
        <v>4.9800000000000004</v>
      </c>
      <c r="M184" s="25">
        <f t="shared" si="9"/>
        <v>1.0670000000000002</v>
      </c>
      <c r="N184" s="25">
        <f t="shared" si="9"/>
        <v>33.11</v>
      </c>
      <c r="O184" s="25">
        <f t="shared" si="9"/>
        <v>0.621</v>
      </c>
      <c r="P184" s="25">
        <f t="shared" si="9"/>
        <v>5.1750000000000007</v>
      </c>
      <c r="Q184" s="25">
        <f t="shared" si="9"/>
        <v>773.88</v>
      </c>
      <c r="R184" s="25">
        <f t="shared" si="9"/>
        <v>534.59</v>
      </c>
      <c r="S184" s="25">
        <f t="shared" si="9"/>
        <v>224.56</v>
      </c>
      <c r="T184" s="25">
        <f t="shared" si="9"/>
        <v>7.9649999999999999</v>
      </c>
      <c r="U184" s="25">
        <f t="shared" si="9"/>
        <v>0.05</v>
      </c>
      <c r="V184" s="25">
        <f t="shared" si="9"/>
        <v>5.35</v>
      </c>
      <c r="W184" s="25">
        <f t="shared" si="9"/>
        <v>15</v>
      </c>
      <c r="X184" s="42"/>
      <c r="Y184" s="42"/>
      <c r="Z184" s="42"/>
      <c r="AA184" s="42"/>
      <c r="AB184" s="42"/>
      <c r="AC184" s="42"/>
      <c r="AD184" s="41"/>
      <c r="AI184" s="198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  <c r="IL184" s="42"/>
      <c r="IM184" s="42"/>
      <c r="IN184" s="42"/>
      <c r="IO184" s="42"/>
      <c r="IP184" s="42"/>
      <c r="IQ184" s="42"/>
      <c r="IR184" s="42"/>
      <c r="IS184" s="42"/>
      <c r="IT184" s="42"/>
      <c r="IU184" s="42"/>
      <c r="IV184" s="42"/>
      <c r="IW184" s="42"/>
      <c r="IX184" s="42"/>
      <c r="IY184" s="42"/>
      <c r="IZ184" s="42"/>
      <c r="JA184" s="42"/>
      <c r="JB184" s="42"/>
      <c r="JC184" s="42"/>
      <c r="JD184" s="42"/>
      <c r="JE184" s="42"/>
      <c r="JF184" s="42"/>
      <c r="JG184" s="42"/>
      <c r="JH184" s="42"/>
      <c r="JI184" s="42"/>
      <c r="JJ184" s="42"/>
      <c r="JK184" s="42"/>
      <c r="JL184" s="42"/>
      <c r="JM184" s="42"/>
      <c r="JN184" s="42"/>
      <c r="JO184" s="42"/>
      <c r="JP184" s="42"/>
      <c r="JQ184" s="42"/>
      <c r="JR184" s="42"/>
      <c r="JS184" s="42"/>
      <c r="JT184" s="42"/>
      <c r="JU184" s="42"/>
      <c r="JV184" s="42"/>
      <c r="JW184" s="42"/>
      <c r="JX184" s="42"/>
      <c r="JY184" s="42"/>
      <c r="JZ184" s="42"/>
      <c r="KA184" s="42"/>
      <c r="KB184" s="42"/>
      <c r="KC184" s="42"/>
      <c r="KD184" s="42"/>
      <c r="KE184" s="42"/>
      <c r="KF184" s="42"/>
      <c r="KG184" s="42"/>
      <c r="KH184" s="42"/>
      <c r="KI184" s="42"/>
      <c r="KJ184" s="42"/>
      <c r="KK184" s="42"/>
      <c r="KL184" s="42"/>
      <c r="KM184" s="42"/>
      <c r="KN184" s="42"/>
      <c r="KO184" s="42"/>
      <c r="KP184" s="42"/>
      <c r="KQ184" s="42"/>
      <c r="KR184" s="42"/>
      <c r="KS184" s="42"/>
      <c r="KT184" s="42"/>
      <c r="KU184" s="42"/>
      <c r="KV184" s="42"/>
      <c r="KW184" s="42"/>
      <c r="KX184" s="42"/>
      <c r="KY184" s="42"/>
      <c r="KZ184" s="42"/>
      <c r="LA184" s="42"/>
      <c r="LB184" s="42"/>
      <c r="LC184" s="42"/>
      <c r="LD184" s="42"/>
      <c r="LE184" s="42"/>
      <c r="LF184" s="42"/>
      <c r="LG184" s="42"/>
      <c r="LH184" s="42"/>
      <c r="LI184" s="42"/>
      <c r="LJ184" s="42"/>
      <c r="LK184" s="42"/>
      <c r="LL184" s="42"/>
      <c r="LM184" s="42"/>
      <c r="LN184" s="42"/>
      <c r="LO184" s="42"/>
      <c r="LP184" s="42"/>
      <c r="LQ184" s="42"/>
      <c r="LR184" s="42"/>
      <c r="LS184" s="42"/>
      <c r="LT184" s="42"/>
      <c r="LU184" s="42"/>
      <c r="LV184" s="42"/>
      <c r="LW184" s="42"/>
      <c r="LX184" s="42"/>
      <c r="LY184" s="42"/>
      <c r="LZ184" s="42"/>
      <c r="MA184" s="42"/>
      <c r="MB184" s="42"/>
      <c r="MC184" s="42"/>
      <c r="MD184" s="42"/>
      <c r="ME184" s="42"/>
      <c r="MF184" s="42"/>
      <c r="MG184" s="42"/>
      <c r="MH184" s="42"/>
      <c r="MI184" s="42"/>
      <c r="MJ184" s="42"/>
      <c r="MK184" s="42"/>
    </row>
    <row r="185" spans="1:349" s="5" customFormat="1" ht="13.5" customHeight="1" x14ac:dyDescent="0.25">
      <c r="A185" s="143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5"/>
      <c r="X185" s="6"/>
      <c r="Y185" s="6"/>
      <c r="Z185" s="6"/>
      <c r="AA185" s="6"/>
      <c r="AB185" s="6"/>
      <c r="AC185" s="6"/>
      <c r="AD185" s="40"/>
      <c r="AI185" s="199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  <c r="IW185" s="6"/>
      <c r="IX185" s="6"/>
      <c r="IY185" s="6"/>
      <c r="IZ185" s="6"/>
      <c r="JA185" s="6"/>
      <c r="JB185" s="6"/>
      <c r="JC185" s="6"/>
      <c r="JD185" s="6"/>
      <c r="JE185" s="6"/>
      <c r="JF185" s="6"/>
      <c r="JG185" s="6"/>
      <c r="JH185" s="6"/>
      <c r="JI185" s="6"/>
      <c r="JJ185" s="6"/>
      <c r="JK185" s="6"/>
      <c r="JL185" s="6"/>
      <c r="JM185" s="6"/>
      <c r="JN185" s="6"/>
      <c r="JO185" s="6"/>
      <c r="JP185" s="6"/>
      <c r="JQ185" s="6"/>
      <c r="JR185" s="6"/>
      <c r="JS185" s="6"/>
      <c r="JT185" s="6"/>
      <c r="JU185" s="6"/>
      <c r="JV185" s="6"/>
      <c r="JW185" s="6"/>
      <c r="JX185" s="6"/>
      <c r="JY185" s="6"/>
      <c r="JZ185" s="6"/>
      <c r="KA185" s="6"/>
      <c r="KB185" s="6"/>
      <c r="KC185" s="6"/>
      <c r="KD185" s="6"/>
      <c r="KE185" s="6"/>
      <c r="KF185" s="6"/>
      <c r="KG185" s="6"/>
      <c r="KH185" s="6"/>
      <c r="KI185" s="6"/>
      <c r="KJ185" s="6"/>
      <c r="KK185" s="6"/>
      <c r="KL185" s="6"/>
      <c r="KM185" s="6"/>
      <c r="KN185" s="6"/>
      <c r="KO185" s="6"/>
      <c r="KP185" s="6"/>
      <c r="KQ185" s="6"/>
      <c r="KR185" s="6"/>
      <c r="KS185" s="6"/>
      <c r="KT185" s="6"/>
      <c r="KU185" s="6"/>
      <c r="KV185" s="6"/>
      <c r="KW185" s="6"/>
      <c r="KX185" s="6"/>
      <c r="KY185" s="6"/>
      <c r="KZ185" s="6"/>
      <c r="LA185" s="6"/>
      <c r="LB185" s="6"/>
      <c r="LC185" s="6"/>
      <c r="LD185" s="6"/>
      <c r="LE185" s="6"/>
      <c r="LF185" s="6"/>
      <c r="LG185" s="6"/>
      <c r="LH185" s="6"/>
      <c r="LI185" s="6"/>
      <c r="LJ185" s="6"/>
      <c r="LK185" s="6"/>
      <c r="LL185" s="6"/>
      <c r="LM185" s="6"/>
      <c r="LN185" s="6"/>
      <c r="LO185" s="6"/>
      <c r="LP185" s="6"/>
      <c r="LQ185" s="6"/>
      <c r="LR185" s="6"/>
      <c r="LS185" s="6"/>
      <c r="LT185" s="6"/>
      <c r="LU185" s="6"/>
      <c r="LV185" s="6"/>
      <c r="LW185" s="6"/>
      <c r="LX185" s="6"/>
      <c r="LY185" s="6"/>
      <c r="LZ185" s="6"/>
      <c r="MA185" s="6"/>
      <c r="MB185" s="6"/>
      <c r="MC185" s="6"/>
      <c r="MD185" s="6"/>
      <c r="ME185" s="6"/>
      <c r="MF185" s="6"/>
      <c r="MG185" s="6"/>
      <c r="MH185" s="6"/>
      <c r="MI185" s="6"/>
      <c r="MJ185" s="6"/>
      <c r="MK185" s="6"/>
    </row>
    <row r="186" spans="1:349" x14ac:dyDescent="0.25">
      <c r="A186" s="165" t="s">
        <v>48</v>
      </c>
      <c r="B186" s="166"/>
      <c r="C186" s="167"/>
      <c r="D186" s="44">
        <f>D184+D166+D147+D129+D111+D93+D75+D55+D37+D19</f>
        <v>385</v>
      </c>
      <c r="E186" s="44">
        <f t="shared" ref="E186:T186" si="10">E184+E166+E147+E129+E111+E93+E75+E55+E37+E19</f>
        <v>395.00000000000006</v>
      </c>
      <c r="F186" s="57">
        <f t="shared" si="10"/>
        <v>1675.0049999999999</v>
      </c>
      <c r="G186" s="57">
        <f t="shared" si="10"/>
        <v>11749.999999999998</v>
      </c>
      <c r="H186" s="83">
        <f t="shared" si="10"/>
        <v>7.1999999999999993</v>
      </c>
      <c r="I186" s="83">
        <f t="shared" si="10"/>
        <v>4.4700000000000006</v>
      </c>
      <c r="J186" s="83">
        <f t="shared" si="10"/>
        <v>197.96</v>
      </c>
      <c r="K186" s="83">
        <f t="shared" si="10"/>
        <v>1973.04</v>
      </c>
      <c r="L186" s="83">
        <f t="shared" si="10"/>
        <v>94.39</v>
      </c>
      <c r="M186" s="57">
        <f t="shared" si="10"/>
        <v>7.2029999999999994</v>
      </c>
      <c r="N186" s="57">
        <f t="shared" si="10"/>
        <v>283.84200000000004</v>
      </c>
      <c r="O186" s="57">
        <f t="shared" si="10"/>
        <v>4.2000200000000003</v>
      </c>
      <c r="P186" s="57">
        <f t="shared" si="10"/>
        <v>66.209999999999994</v>
      </c>
      <c r="Q186" s="57">
        <f t="shared" si="10"/>
        <v>6603.5</v>
      </c>
      <c r="R186" s="57">
        <f t="shared" si="10"/>
        <v>6600</v>
      </c>
      <c r="S186" s="57">
        <f t="shared" si="10"/>
        <v>1499.9950000000001</v>
      </c>
      <c r="T186" s="57">
        <f t="shared" si="10"/>
        <v>71.998999999999995</v>
      </c>
      <c r="U186" s="57">
        <f>U184+U166+U147+U129+U111+U93+U75+U55+U37+U19</f>
        <v>0.60400000000000009</v>
      </c>
      <c r="V186" s="57">
        <f t="shared" ref="V186:W186" si="11">V184+V166+V147+V129+V111+V93+V75+V55+V37+V19</f>
        <v>62.6</v>
      </c>
      <c r="W186" s="57">
        <f t="shared" si="11"/>
        <v>75</v>
      </c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  <c r="IW186" s="6"/>
      <c r="IX186" s="6"/>
      <c r="IY186" s="6"/>
      <c r="IZ186" s="6"/>
      <c r="JA186" s="6"/>
      <c r="JB186" s="6"/>
      <c r="JC186" s="6"/>
      <c r="JD186" s="6"/>
      <c r="JE186" s="6"/>
      <c r="JF186" s="6"/>
      <c r="JG186" s="6"/>
      <c r="JH186" s="6"/>
      <c r="JI186" s="6"/>
      <c r="JJ186" s="6"/>
      <c r="JK186" s="6"/>
      <c r="JL186" s="6"/>
      <c r="JM186" s="6"/>
      <c r="JN186" s="6"/>
      <c r="JO186" s="6"/>
      <c r="JP186" s="6"/>
      <c r="JQ186" s="6"/>
      <c r="JR186" s="6"/>
      <c r="JS186" s="6"/>
      <c r="JT186" s="6"/>
      <c r="JU186" s="6"/>
      <c r="JV186" s="6"/>
      <c r="JW186" s="6"/>
      <c r="JX186" s="6"/>
      <c r="JY186" s="6"/>
      <c r="JZ186" s="6"/>
      <c r="KA186" s="6"/>
      <c r="KB186" s="6"/>
      <c r="KC186" s="6"/>
      <c r="KD186" s="6"/>
      <c r="KE186" s="6"/>
      <c r="KF186" s="6"/>
      <c r="KG186" s="6"/>
      <c r="KH186" s="6"/>
      <c r="KI186" s="6"/>
      <c r="KJ186" s="6"/>
      <c r="KK186" s="6"/>
      <c r="KL186" s="6"/>
      <c r="KM186" s="6"/>
      <c r="KN186" s="6"/>
      <c r="KO186" s="6"/>
      <c r="KP186" s="6"/>
      <c r="KQ186" s="6"/>
      <c r="KR186" s="6"/>
      <c r="KS186" s="6"/>
      <c r="KT186" s="6"/>
      <c r="KU186" s="6"/>
      <c r="KV186" s="6"/>
      <c r="KW186" s="6"/>
      <c r="KX186" s="6"/>
      <c r="KY186" s="6"/>
      <c r="KZ186" s="6"/>
      <c r="LA186" s="6"/>
      <c r="LB186" s="6"/>
      <c r="LC186" s="6"/>
      <c r="LD186" s="6"/>
      <c r="LE186" s="6"/>
      <c r="LF186" s="6"/>
      <c r="LG186" s="6"/>
      <c r="LH186" s="6"/>
      <c r="LI186" s="6"/>
      <c r="LJ186" s="6"/>
      <c r="LK186" s="6"/>
      <c r="LL186" s="6"/>
      <c r="LM186" s="6"/>
      <c r="LN186" s="6"/>
      <c r="LO186" s="6"/>
      <c r="LP186" s="6"/>
      <c r="LQ186" s="6"/>
      <c r="LR186" s="6"/>
      <c r="LS186" s="6"/>
      <c r="LT186" s="6"/>
      <c r="LU186" s="6"/>
      <c r="LV186" s="6"/>
      <c r="LW186" s="6"/>
      <c r="LX186" s="6"/>
      <c r="LY186" s="6"/>
      <c r="LZ186" s="6"/>
      <c r="MA186" s="6"/>
      <c r="MB186" s="6"/>
      <c r="MC186" s="6"/>
      <c r="MD186" s="6"/>
      <c r="ME186" s="6"/>
      <c r="MF186" s="6"/>
      <c r="MG186" s="6"/>
      <c r="MH186" s="6"/>
      <c r="MI186" s="6"/>
      <c r="MJ186" s="6"/>
      <c r="MK186" s="6"/>
    </row>
    <row r="187" spans="1:349" x14ac:dyDescent="0.25">
      <c r="A187" s="5"/>
      <c r="B187" s="47" t="s">
        <v>49</v>
      </c>
      <c r="C187" s="5"/>
      <c r="D187" s="48">
        <f>D186/10</f>
        <v>38.5</v>
      </c>
      <c r="E187" s="48">
        <f t="shared" ref="E187:T187" si="12">E186/10</f>
        <v>39.500000000000007</v>
      </c>
      <c r="F187" s="87">
        <f t="shared" si="12"/>
        <v>167.50049999999999</v>
      </c>
      <c r="G187" s="87">
        <f t="shared" si="12"/>
        <v>1174.9999999999998</v>
      </c>
      <c r="H187" s="86">
        <f t="shared" si="12"/>
        <v>0.72</v>
      </c>
      <c r="I187" s="86">
        <f t="shared" si="12"/>
        <v>0.44700000000000006</v>
      </c>
      <c r="J187" s="86">
        <f t="shared" si="12"/>
        <v>19.795999999999999</v>
      </c>
      <c r="K187" s="86">
        <f t="shared" si="12"/>
        <v>197.304</v>
      </c>
      <c r="L187" s="86">
        <f t="shared" si="12"/>
        <v>9.4390000000000001</v>
      </c>
      <c r="M187" s="87">
        <f t="shared" si="12"/>
        <v>0.72029999999999994</v>
      </c>
      <c r="N187" s="87">
        <f t="shared" si="12"/>
        <v>28.384200000000003</v>
      </c>
      <c r="O187" s="87">
        <f t="shared" si="12"/>
        <v>0.42000200000000004</v>
      </c>
      <c r="P187" s="87">
        <f t="shared" si="12"/>
        <v>6.6209999999999996</v>
      </c>
      <c r="Q187" s="87">
        <f>Q186/10</f>
        <v>660.35</v>
      </c>
      <c r="R187" s="87">
        <f t="shared" si="12"/>
        <v>660</v>
      </c>
      <c r="S187" s="87">
        <f t="shared" si="12"/>
        <v>149.99950000000001</v>
      </c>
      <c r="T187" s="87">
        <f t="shared" si="12"/>
        <v>7.1998999999999995</v>
      </c>
      <c r="U187" s="87">
        <f t="shared" ref="U187:V187" si="13">U186/10</f>
        <v>6.0400000000000009E-2</v>
      </c>
      <c r="V187" s="87">
        <f t="shared" si="13"/>
        <v>6.26</v>
      </c>
      <c r="W187" s="87">
        <f t="shared" ref="W187" si="14">W186/10</f>
        <v>7.5</v>
      </c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  <c r="IW187" s="6"/>
      <c r="IX187" s="6"/>
      <c r="IY187" s="6"/>
      <c r="IZ187" s="6"/>
      <c r="JA187" s="6"/>
      <c r="JB187" s="6"/>
      <c r="JC187" s="6"/>
      <c r="JD187" s="6"/>
      <c r="JE187" s="6"/>
      <c r="JF187" s="6"/>
      <c r="JG187" s="6"/>
      <c r="JH187" s="6"/>
      <c r="JI187" s="6"/>
      <c r="JJ187" s="6"/>
      <c r="JK187" s="6"/>
      <c r="JL187" s="6"/>
      <c r="JM187" s="6"/>
      <c r="JN187" s="6"/>
      <c r="JO187" s="6"/>
      <c r="JP187" s="6"/>
      <c r="JQ187" s="6"/>
      <c r="JR187" s="6"/>
      <c r="JS187" s="6"/>
      <c r="JT187" s="6"/>
      <c r="JU187" s="6"/>
      <c r="JV187" s="6"/>
      <c r="JW187" s="6"/>
      <c r="JX187" s="6"/>
      <c r="JY187" s="6"/>
      <c r="JZ187" s="6"/>
      <c r="KA187" s="6"/>
      <c r="KB187" s="6"/>
      <c r="KC187" s="6"/>
      <c r="KD187" s="6"/>
      <c r="KE187" s="6"/>
      <c r="KF187" s="6"/>
      <c r="KG187" s="6"/>
      <c r="KH187" s="6"/>
      <c r="KI187" s="6"/>
      <c r="KJ187" s="6"/>
      <c r="KK187" s="6"/>
      <c r="KL187" s="6"/>
      <c r="KM187" s="6"/>
      <c r="KN187" s="6"/>
      <c r="KO187" s="6"/>
      <c r="KP187" s="6"/>
      <c r="KQ187" s="6"/>
      <c r="KR187" s="6"/>
      <c r="KS187" s="6"/>
      <c r="KT187" s="6"/>
      <c r="KU187" s="6"/>
      <c r="KV187" s="6"/>
      <c r="KW187" s="6"/>
      <c r="KX187" s="6"/>
      <c r="KY187" s="6"/>
      <c r="KZ187" s="6"/>
      <c r="LA187" s="6"/>
      <c r="LB187" s="6"/>
      <c r="LC187" s="6"/>
      <c r="LD187" s="6"/>
      <c r="LE187" s="6"/>
      <c r="LF187" s="6"/>
      <c r="LG187" s="6"/>
      <c r="LH187" s="6"/>
      <c r="LI187" s="6"/>
      <c r="LJ187" s="6"/>
      <c r="LK187" s="6"/>
      <c r="LL187" s="6"/>
      <c r="LM187" s="6"/>
      <c r="LN187" s="6"/>
      <c r="LO187" s="6"/>
      <c r="LP187" s="6"/>
      <c r="LQ187" s="6"/>
      <c r="LR187" s="6"/>
      <c r="LS187" s="6"/>
      <c r="LT187" s="6"/>
      <c r="LU187" s="6"/>
      <c r="LV187" s="6"/>
      <c r="LW187" s="6"/>
      <c r="LX187" s="6"/>
      <c r="LY187" s="6"/>
      <c r="LZ187" s="6"/>
      <c r="MA187" s="6"/>
      <c r="MB187" s="6"/>
      <c r="MC187" s="6"/>
      <c r="MD187" s="6"/>
      <c r="ME187" s="6"/>
      <c r="MF187" s="6"/>
      <c r="MG187" s="6"/>
      <c r="MH187" s="6"/>
      <c r="MI187" s="6"/>
      <c r="MJ187" s="6"/>
      <c r="MK187" s="6"/>
    </row>
    <row r="188" spans="1:349" x14ac:dyDescent="0.25">
      <c r="A188" s="6"/>
      <c r="B188" s="91"/>
      <c r="C188" s="6"/>
      <c r="D188" s="92"/>
      <c r="E188" s="92"/>
      <c r="F188" s="93"/>
      <c r="G188" s="93"/>
      <c r="H188" s="94"/>
      <c r="I188" s="94"/>
      <c r="J188" s="94"/>
      <c r="K188" s="94"/>
      <c r="L188" s="94"/>
      <c r="M188" s="93"/>
      <c r="N188" s="93"/>
      <c r="O188" s="93"/>
      <c r="P188" s="93"/>
      <c r="Q188" s="93"/>
      <c r="R188" s="93"/>
      <c r="S188" s="93"/>
      <c r="T188" s="93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  <c r="IW188" s="6"/>
      <c r="IX188" s="6"/>
      <c r="IY188" s="6"/>
      <c r="IZ188" s="6"/>
      <c r="JA188" s="6"/>
      <c r="JB188" s="6"/>
      <c r="JC188" s="6"/>
      <c r="JD188" s="6"/>
      <c r="JE188" s="6"/>
      <c r="JF188" s="6"/>
      <c r="JG188" s="6"/>
      <c r="JH188" s="6"/>
      <c r="JI188" s="6"/>
      <c r="JJ188" s="6"/>
      <c r="JK188" s="6"/>
      <c r="JL188" s="6"/>
      <c r="JM188" s="6"/>
      <c r="JN188" s="6"/>
      <c r="JO188" s="6"/>
      <c r="JP188" s="6"/>
      <c r="JQ188" s="6"/>
      <c r="JR188" s="6"/>
      <c r="JS188" s="6"/>
      <c r="JT188" s="6"/>
      <c r="JU188" s="6"/>
      <c r="JV188" s="6"/>
      <c r="JW188" s="6"/>
      <c r="JX188" s="6"/>
      <c r="JY188" s="6"/>
      <c r="JZ188" s="6"/>
      <c r="KA188" s="6"/>
      <c r="KB188" s="6"/>
      <c r="KC188" s="6"/>
      <c r="KD188" s="6"/>
      <c r="KE188" s="6"/>
      <c r="KF188" s="6"/>
      <c r="KG188" s="6"/>
      <c r="KH188" s="6"/>
      <c r="KI188" s="6"/>
      <c r="KJ188" s="6"/>
      <c r="KK188" s="6"/>
      <c r="KL188" s="6"/>
      <c r="KM188" s="6"/>
      <c r="KN188" s="6"/>
      <c r="KO188" s="6"/>
      <c r="KP188" s="6"/>
      <c r="KQ188" s="6"/>
      <c r="KR188" s="6"/>
      <c r="KS188" s="6"/>
      <c r="KT188" s="6"/>
      <c r="KU188" s="6"/>
      <c r="KV188" s="6"/>
      <c r="KW188" s="6"/>
      <c r="KX188" s="6"/>
      <c r="KY188" s="6"/>
      <c r="KZ188" s="6"/>
      <c r="LA188" s="6"/>
      <c r="LB188" s="6"/>
      <c r="LC188" s="6"/>
      <c r="LD188" s="6"/>
      <c r="LE188" s="6"/>
      <c r="LF188" s="6"/>
      <c r="LG188" s="6"/>
      <c r="LH188" s="6"/>
      <c r="LI188" s="6"/>
      <c r="LJ188" s="6"/>
      <c r="LK188" s="6"/>
      <c r="LL188" s="6"/>
      <c r="LM188" s="6"/>
      <c r="LN188" s="6"/>
      <c r="LO188" s="6"/>
      <c r="LP188" s="6"/>
      <c r="LQ188" s="6"/>
      <c r="LR188" s="6"/>
      <c r="LS188" s="6"/>
      <c r="LT188" s="6"/>
      <c r="LU188" s="6"/>
      <c r="LV188" s="6"/>
      <c r="LW188" s="6"/>
      <c r="LX188" s="6"/>
      <c r="LY188" s="6"/>
      <c r="LZ188" s="6"/>
      <c r="MA188" s="6"/>
      <c r="MB188" s="6"/>
      <c r="MC188" s="6"/>
      <c r="MD188" s="6"/>
      <c r="ME188" s="6"/>
      <c r="MF188" s="6"/>
      <c r="MG188" s="6"/>
      <c r="MH188" s="6"/>
      <c r="MI188" s="6"/>
      <c r="MJ188" s="6"/>
      <c r="MK188" s="6"/>
    </row>
    <row r="189" spans="1:349" x14ac:dyDescent="0.25">
      <c r="A189" s="6"/>
      <c r="B189" s="91"/>
      <c r="C189" s="6"/>
      <c r="D189" s="1">
        <v>77</v>
      </c>
      <c r="E189" s="1">
        <v>79</v>
      </c>
      <c r="F189" s="1">
        <v>335</v>
      </c>
      <c r="G189" s="49">
        <v>2350</v>
      </c>
      <c r="H189" s="1"/>
      <c r="I189" s="1"/>
      <c r="J189" s="1"/>
      <c r="K189" s="1"/>
      <c r="L189" s="1"/>
      <c r="M189" s="49">
        <v>1.2</v>
      </c>
      <c r="N189" s="49">
        <v>60</v>
      </c>
      <c r="O189" s="103">
        <v>0.7</v>
      </c>
      <c r="P189" s="103"/>
      <c r="Q189" s="103">
        <v>1100</v>
      </c>
      <c r="R189" s="103">
        <v>1100</v>
      </c>
      <c r="S189" s="103">
        <v>250</v>
      </c>
      <c r="T189" s="103">
        <v>12</v>
      </c>
      <c r="U189" s="1">
        <v>0.1</v>
      </c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  <c r="IW189" s="6"/>
      <c r="IX189" s="6"/>
      <c r="IY189" s="6"/>
      <c r="IZ189" s="6"/>
      <c r="JA189" s="6"/>
      <c r="JB189" s="6"/>
      <c r="JC189" s="6"/>
      <c r="JD189" s="6"/>
      <c r="JE189" s="6"/>
      <c r="JF189" s="6"/>
      <c r="JG189" s="6"/>
      <c r="JH189" s="6"/>
      <c r="JI189" s="6"/>
      <c r="JJ189" s="6"/>
      <c r="JK189" s="6"/>
      <c r="JL189" s="6"/>
      <c r="JM189" s="6"/>
      <c r="JN189" s="6"/>
      <c r="JO189" s="6"/>
      <c r="JP189" s="6"/>
      <c r="JQ189" s="6"/>
      <c r="JR189" s="6"/>
      <c r="JS189" s="6"/>
      <c r="JT189" s="6"/>
      <c r="JU189" s="6"/>
      <c r="JV189" s="6"/>
      <c r="JW189" s="6"/>
      <c r="JX189" s="6"/>
      <c r="JY189" s="6"/>
      <c r="JZ189" s="6"/>
      <c r="KA189" s="6"/>
      <c r="KB189" s="6"/>
      <c r="KC189" s="6"/>
      <c r="KD189" s="6"/>
      <c r="KE189" s="6"/>
      <c r="KF189" s="6"/>
      <c r="KG189" s="6"/>
      <c r="KH189" s="6"/>
      <c r="KI189" s="6"/>
      <c r="KJ189" s="6"/>
      <c r="KK189" s="6"/>
      <c r="KL189" s="6"/>
      <c r="KM189" s="6"/>
      <c r="KN189" s="6"/>
      <c r="KO189" s="6"/>
      <c r="KP189" s="6"/>
      <c r="KQ189" s="6"/>
      <c r="KR189" s="6"/>
      <c r="KS189" s="6"/>
      <c r="KT189" s="6"/>
      <c r="KU189" s="6"/>
      <c r="KV189" s="6"/>
      <c r="KW189" s="6"/>
      <c r="KX189" s="6"/>
      <c r="KY189" s="6"/>
      <c r="KZ189" s="6"/>
      <c r="LA189" s="6"/>
      <c r="LB189" s="6"/>
      <c r="LC189" s="6"/>
      <c r="LD189" s="6"/>
      <c r="LE189" s="6"/>
      <c r="LF189" s="6"/>
      <c r="LG189" s="6"/>
      <c r="LH189" s="6"/>
      <c r="LI189" s="6"/>
      <c r="LJ189" s="6"/>
      <c r="LK189" s="6"/>
      <c r="LL189" s="6"/>
      <c r="LM189" s="6"/>
      <c r="LN189" s="6"/>
      <c r="LO189" s="6"/>
      <c r="LP189" s="6"/>
      <c r="LQ189" s="6"/>
      <c r="LR189" s="6"/>
      <c r="LS189" s="6"/>
      <c r="LT189" s="6"/>
      <c r="LU189" s="6"/>
      <c r="LV189" s="6"/>
      <c r="LW189" s="6"/>
      <c r="LX189" s="6"/>
      <c r="LY189" s="6"/>
      <c r="LZ189" s="6"/>
      <c r="MA189" s="6"/>
      <c r="MB189" s="6"/>
      <c r="MC189" s="6"/>
      <c r="MD189" s="6"/>
      <c r="ME189" s="6"/>
      <c r="MF189" s="6"/>
      <c r="MG189" s="6"/>
      <c r="MH189" s="6"/>
      <c r="MI189" s="6"/>
      <c r="MJ189" s="6"/>
      <c r="MK189" s="6"/>
    </row>
    <row r="190" spans="1:349" x14ac:dyDescent="0.25">
      <c r="A190" s="6"/>
      <c r="B190" s="91"/>
      <c r="C190" s="6"/>
      <c r="D190" s="92">
        <f>D189*50%</f>
        <v>38.5</v>
      </c>
      <c r="E190" s="92">
        <f t="shared" ref="E190:G190" si="15">E189*50%</f>
        <v>39.5</v>
      </c>
      <c r="F190" s="92">
        <f t="shared" si="15"/>
        <v>167.5</v>
      </c>
      <c r="G190" s="92">
        <f t="shared" si="15"/>
        <v>1175</v>
      </c>
      <c r="H190" s="92">
        <f t="shared" ref="H190:W190" si="16">H189*60%</f>
        <v>0</v>
      </c>
      <c r="I190" s="92">
        <f t="shared" si="16"/>
        <v>0</v>
      </c>
      <c r="J190" s="92">
        <f t="shared" si="16"/>
        <v>0</v>
      </c>
      <c r="K190" s="92">
        <f t="shared" si="16"/>
        <v>0</v>
      </c>
      <c r="L190" s="92">
        <f t="shared" si="16"/>
        <v>0</v>
      </c>
      <c r="M190" s="92">
        <f t="shared" si="16"/>
        <v>0.72</v>
      </c>
      <c r="N190" s="92">
        <f t="shared" si="16"/>
        <v>36</v>
      </c>
      <c r="O190" s="92">
        <f t="shared" si="16"/>
        <v>0.42</v>
      </c>
      <c r="P190" s="92">
        <f t="shared" si="16"/>
        <v>0</v>
      </c>
      <c r="Q190" s="92">
        <f t="shared" si="16"/>
        <v>660</v>
      </c>
      <c r="R190" s="92">
        <f t="shared" si="16"/>
        <v>660</v>
      </c>
      <c r="S190" s="92">
        <f t="shared" si="16"/>
        <v>150</v>
      </c>
      <c r="T190" s="92">
        <f t="shared" si="16"/>
        <v>7.1999999999999993</v>
      </c>
      <c r="U190" s="92">
        <f t="shared" si="16"/>
        <v>0.06</v>
      </c>
      <c r="V190" s="92">
        <f t="shared" si="16"/>
        <v>0</v>
      </c>
      <c r="W190" s="92">
        <f t="shared" si="16"/>
        <v>0</v>
      </c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  <c r="JI190" s="6"/>
      <c r="JJ190" s="6"/>
      <c r="JK190" s="6"/>
      <c r="JL190" s="6"/>
      <c r="JM190" s="6"/>
      <c r="JN190" s="6"/>
      <c r="JO190" s="6"/>
      <c r="JP190" s="6"/>
      <c r="JQ190" s="6"/>
      <c r="JR190" s="6"/>
      <c r="JS190" s="6"/>
      <c r="JT190" s="6"/>
      <c r="JU190" s="6"/>
      <c r="JV190" s="6"/>
      <c r="JW190" s="6"/>
      <c r="JX190" s="6"/>
      <c r="JY190" s="6"/>
      <c r="JZ190" s="6"/>
      <c r="KA190" s="6"/>
      <c r="KB190" s="6"/>
      <c r="KC190" s="6"/>
      <c r="KD190" s="6"/>
      <c r="KE190" s="6"/>
      <c r="KF190" s="6"/>
      <c r="KG190" s="6"/>
      <c r="KH190" s="6"/>
      <c r="KI190" s="6"/>
      <c r="KJ190" s="6"/>
      <c r="KK190" s="6"/>
      <c r="KL190" s="6"/>
      <c r="KM190" s="6"/>
      <c r="KN190" s="6"/>
      <c r="KO190" s="6"/>
      <c r="KP190" s="6"/>
      <c r="KQ190" s="6"/>
      <c r="KR190" s="6"/>
      <c r="KS190" s="6"/>
      <c r="KT190" s="6"/>
      <c r="KU190" s="6"/>
      <c r="KV190" s="6"/>
      <c r="KW190" s="6"/>
      <c r="KX190" s="6"/>
      <c r="KY190" s="6"/>
      <c r="KZ190" s="6"/>
      <c r="LA190" s="6"/>
      <c r="LB190" s="6"/>
      <c r="LC190" s="6"/>
      <c r="LD190" s="6"/>
      <c r="LE190" s="6"/>
      <c r="LF190" s="6"/>
      <c r="LG190" s="6"/>
      <c r="LH190" s="6"/>
      <c r="LI190" s="6"/>
      <c r="LJ190" s="6"/>
      <c r="LK190" s="6"/>
      <c r="LL190" s="6"/>
      <c r="LM190" s="6"/>
      <c r="LN190" s="6"/>
      <c r="LO190" s="6"/>
      <c r="LP190" s="6"/>
      <c r="LQ190" s="6"/>
      <c r="LR190" s="6"/>
      <c r="LS190" s="6"/>
      <c r="LT190" s="6"/>
      <c r="LU190" s="6"/>
      <c r="LV190" s="6"/>
      <c r="LW190" s="6"/>
      <c r="LX190" s="6"/>
      <c r="LY190" s="6"/>
      <c r="LZ190" s="6"/>
      <c r="MA190" s="6"/>
      <c r="MB190" s="6"/>
      <c r="MC190" s="6"/>
      <c r="MD190" s="6"/>
      <c r="ME190" s="6"/>
      <c r="MF190" s="6"/>
      <c r="MG190" s="6"/>
      <c r="MH190" s="6"/>
      <c r="MI190" s="6"/>
      <c r="MJ190" s="6"/>
      <c r="MK190" s="6"/>
    </row>
    <row r="191" spans="1:349" x14ac:dyDescent="0.25">
      <c r="A191" s="6"/>
      <c r="B191" s="91"/>
      <c r="C191" s="6"/>
      <c r="D191" s="92"/>
      <c r="E191" s="92"/>
      <c r="F191" s="93"/>
      <c r="G191" s="93"/>
      <c r="H191" s="94"/>
      <c r="I191" s="94"/>
      <c r="J191" s="94"/>
      <c r="K191" s="94"/>
      <c r="L191" s="94"/>
      <c r="M191" s="93"/>
      <c r="N191" s="93"/>
      <c r="O191" s="93"/>
      <c r="P191" s="93"/>
      <c r="Q191" s="93"/>
      <c r="R191" s="93"/>
      <c r="S191" s="93"/>
      <c r="T191" s="93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  <c r="JI191" s="6"/>
      <c r="JJ191" s="6"/>
      <c r="JK191" s="6"/>
      <c r="JL191" s="6"/>
      <c r="JM191" s="6"/>
      <c r="JN191" s="6"/>
      <c r="JO191" s="6"/>
      <c r="JP191" s="6"/>
      <c r="JQ191" s="6"/>
      <c r="JR191" s="6"/>
      <c r="JS191" s="6"/>
      <c r="JT191" s="6"/>
      <c r="JU191" s="6"/>
      <c r="JV191" s="6"/>
      <c r="JW191" s="6"/>
      <c r="JX191" s="6"/>
      <c r="JY191" s="6"/>
      <c r="JZ191" s="6"/>
      <c r="KA191" s="6"/>
      <c r="KB191" s="6"/>
      <c r="KC191" s="6"/>
      <c r="KD191" s="6"/>
      <c r="KE191" s="6"/>
      <c r="KF191" s="6"/>
      <c r="KG191" s="6"/>
      <c r="KH191" s="6"/>
      <c r="KI191" s="6"/>
      <c r="KJ191" s="6"/>
      <c r="KK191" s="6"/>
      <c r="KL191" s="6"/>
      <c r="KM191" s="6"/>
      <c r="KN191" s="6"/>
      <c r="KO191" s="6"/>
      <c r="KP191" s="6"/>
      <c r="KQ191" s="6"/>
      <c r="KR191" s="6"/>
      <c r="KS191" s="6"/>
      <c r="KT191" s="6"/>
      <c r="KU191" s="6"/>
      <c r="KV191" s="6"/>
      <c r="KW191" s="6"/>
      <c r="KX191" s="6"/>
      <c r="KY191" s="6"/>
      <c r="KZ191" s="6"/>
      <c r="LA191" s="6"/>
      <c r="LB191" s="6"/>
      <c r="LC191" s="6"/>
      <c r="LD191" s="6"/>
      <c r="LE191" s="6"/>
      <c r="LF191" s="6"/>
      <c r="LG191" s="6"/>
      <c r="LH191" s="6"/>
      <c r="LI191" s="6"/>
      <c r="LJ191" s="6"/>
      <c r="LK191" s="6"/>
      <c r="LL191" s="6"/>
      <c r="LM191" s="6"/>
      <c r="LN191" s="6"/>
      <c r="LO191" s="6"/>
      <c r="LP191" s="6"/>
      <c r="LQ191" s="6"/>
      <c r="LR191" s="6"/>
      <c r="LS191" s="6"/>
      <c r="LT191" s="6"/>
      <c r="LU191" s="6"/>
      <c r="LV191" s="6"/>
      <c r="LW191" s="6"/>
      <c r="LX191" s="6"/>
      <c r="LY191" s="6"/>
      <c r="LZ191" s="6"/>
      <c r="MA191" s="6"/>
      <c r="MB191" s="6"/>
      <c r="MC191" s="6"/>
      <c r="MD191" s="6"/>
      <c r="ME191" s="6"/>
      <c r="MF191" s="6"/>
      <c r="MG191" s="6"/>
      <c r="MH191" s="6"/>
      <c r="MI191" s="6"/>
      <c r="MJ191" s="6"/>
      <c r="MK191" s="6"/>
    </row>
    <row r="192" spans="1:349" x14ac:dyDescent="0.25">
      <c r="A192" s="6"/>
      <c r="B192" s="91"/>
      <c r="C192" s="6"/>
      <c r="D192" s="92">
        <f>D190</f>
        <v>38.5</v>
      </c>
      <c r="E192" s="92">
        <f t="shared" ref="E192:V192" si="17">E190</f>
        <v>39.5</v>
      </c>
      <c r="F192" s="92">
        <f t="shared" si="17"/>
        <v>167.5</v>
      </c>
      <c r="G192" s="92">
        <f t="shared" si="17"/>
        <v>1175</v>
      </c>
      <c r="H192" s="92">
        <f t="shared" si="17"/>
        <v>0</v>
      </c>
      <c r="I192" s="92">
        <f t="shared" si="17"/>
        <v>0</v>
      </c>
      <c r="J192" s="92">
        <f t="shared" si="17"/>
        <v>0</v>
      </c>
      <c r="K192" s="92">
        <f t="shared" si="17"/>
        <v>0</v>
      </c>
      <c r="L192" s="92">
        <f t="shared" si="17"/>
        <v>0</v>
      </c>
      <c r="M192" s="92">
        <f t="shared" si="17"/>
        <v>0.72</v>
      </c>
      <c r="N192" s="92">
        <f t="shared" si="17"/>
        <v>36</v>
      </c>
      <c r="O192" s="92">
        <f t="shared" si="17"/>
        <v>0.42</v>
      </c>
      <c r="P192" s="92">
        <f t="shared" si="17"/>
        <v>0</v>
      </c>
      <c r="Q192" s="92">
        <f t="shared" si="17"/>
        <v>660</v>
      </c>
      <c r="R192" s="92">
        <f t="shared" si="17"/>
        <v>660</v>
      </c>
      <c r="S192" s="92">
        <f t="shared" si="17"/>
        <v>150</v>
      </c>
      <c r="T192" s="92">
        <f t="shared" si="17"/>
        <v>7.1999999999999993</v>
      </c>
      <c r="U192" s="92">
        <f t="shared" si="17"/>
        <v>0.06</v>
      </c>
      <c r="V192" s="92">
        <f t="shared" si="17"/>
        <v>0</v>
      </c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  <c r="JI192" s="6"/>
      <c r="JJ192" s="6"/>
      <c r="JK192" s="6"/>
      <c r="JL192" s="6"/>
      <c r="JM192" s="6"/>
      <c r="JN192" s="6"/>
      <c r="JO192" s="6"/>
      <c r="JP192" s="6"/>
      <c r="JQ192" s="6"/>
      <c r="JR192" s="6"/>
      <c r="JS192" s="6"/>
      <c r="JT192" s="6"/>
      <c r="JU192" s="6"/>
      <c r="JV192" s="6"/>
      <c r="JW192" s="6"/>
      <c r="JX192" s="6"/>
      <c r="JY192" s="6"/>
      <c r="JZ192" s="6"/>
      <c r="KA192" s="6"/>
      <c r="KB192" s="6"/>
      <c r="KC192" s="6"/>
      <c r="KD192" s="6"/>
      <c r="KE192" s="6"/>
      <c r="KF192" s="6"/>
      <c r="KG192" s="6"/>
      <c r="KH192" s="6"/>
      <c r="KI192" s="6"/>
      <c r="KJ192" s="6"/>
      <c r="KK192" s="6"/>
      <c r="KL192" s="6"/>
      <c r="KM192" s="6"/>
      <c r="KN192" s="6"/>
      <c r="KO192" s="6"/>
      <c r="KP192" s="6"/>
      <c r="KQ192" s="6"/>
      <c r="KR192" s="6"/>
      <c r="KS192" s="6"/>
      <c r="KT192" s="6"/>
      <c r="KU192" s="6"/>
      <c r="KV192" s="6"/>
      <c r="KW192" s="6"/>
      <c r="KX192" s="6"/>
      <c r="KY192" s="6"/>
      <c r="KZ192" s="6"/>
      <c r="LA192" s="6"/>
      <c r="LB192" s="6"/>
      <c r="LC192" s="6"/>
      <c r="LD192" s="6"/>
      <c r="LE192" s="6"/>
      <c r="LF192" s="6"/>
      <c r="LG192" s="6"/>
      <c r="LH192" s="6"/>
      <c r="LI192" s="6"/>
      <c r="LJ192" s="6"/>
      <c r="LK192" s="6"/>
      <c r="LL192" s="6"/>
      <c r="LM192" s="6"/>
      <c r="LN192" s="6"/>
      <c r="LO192" s="6"/>
      <c r="LP192" s="6"/>
      <c r="LQ192" s="6"/>
      <c r="LR192" s="6"/>
      <c r="LS192" s="6"/>
      <c r="LT192" s="6"/>
      <c r="LU192" s="6"/>
      <c r="LV192" s="6"/>
      <c r="LW192" s="6"/>
      <c r="LX192" s="6"/>
      <c r="LY192" s="6"/>
      <c r="LZ192" s="6"/>
      <c r="MA192" s="6"/>
      <c r="MB192" s="6"/>
      <c r="MC192" s="6"/>
      <c r="MD192" s="6"/>
      <c r="ME192" s="6"/>
      <c r="MF192" s="6"/>
      <c r="MG192" s="6"/>
      <c r="MH192" s="6"/>
      <c r="MI192" s="6"/>
      <c r="MJ192" s="6"/>
      <c r="MK192" s="6"/>
    </row>
    <row r="193" spans="1:349" x14ac:dyDescent="0.25">
      <c r="A193" s="6"/>
      <c r="B193" s="91"/>
      <c r="C193" s="6"/>
      <c r="D193" s="92">
        <f>D192*10</f>
        <v>385</v>
      </c>
      <c r="E193" s="92">
        <f t="shared" ref="E193:T193" si="18">E192*10</f>
        <v>395</v>
      </c>
      <c r="F193" s="92">
        <f t="shared" si="18"/>
        <v>1675</v>
      </c>
      <c r="G193" s="92">
        <f t="shared" si="18"/>
        <v>11750</v>
      </c>
      <c r="H193" s="92">
        <f t="shared" si="18"/>
        <v>0</v>
      </c>
      <c r="I193" s="92">
        <f t="shared" si="18"/>
        <v>0</v>
      </c>
      <c r="J193" s="92">
        <f t="shared" si="18"/>
        <v>0</v>
      </c>
      <c r="K193" s="92">
        <f t="shared" si="18"/>
        <v>0</v>
      </c>
      <c r="L193" s="92">
        <f t="shared" si="18"/>
        <v>0</v>
      </c>
      <c r="M193" s="93">
        <f t="shared" si="18"/>
        <v>7.1999999999999993</v>
      </c>
      <c r="N193" s="93">
        <f t="shared" si="18"/>
        <v>360</v>
      </c>
      <c r="O193" s="93">
        <f t="shared" si="18"/>
        <v>4.2</v>
      </c>
      <c r="P193" s="93">
        <f t="shared" si="18"/>
        <v>0</v>
      </c>
      <c r="Q193" s="92">
        <f t="shared" si="18"/>
        <v>6600</v>
      </c>
      <c r="R193" s="92">
        <f t="shared" si="18"/>
        <v>6600</v>
      </c>
      <c r="S193" s="92">
        <f t="shared" si="18"/>
        <v>1500</v>
      </c>
      <c r="T193" s="92">
        <f t="shared" si="18"/>
        <v>72</v>
      </c>
      <c r="U193" s="92">
        <f t="shared" ref="U193:V193" si="19">U192*10</f>
        <v>0.6</v>
      </c>
      <c r="V193" s="92">
        <f t="shared" si="19"/>
        <v>0</v>
      </c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  <c r="IY193" s="6"/>
      <c r="IZ193" s="6"/>
      <c r="JA193" s="6"/>
      <c r="JB193" s="6"/>
      <c r="JC193" s="6"/>
      <c r="JD193" s="6"/>
      <c r="JE193" s="6"/>
      <c r="JF193" s="6"/>
      <c r="JG193" s="6"/>
      <c r="JH193" s="6"/>
      <c r="JI193" s="6"/>
      <c r="JJ193" s="6"/>
      <c r="JK193" s="6"/>
      <c r="JL193" s="6"/>
      <c r="JM193" s="6"/>
      <c r="JN193" s="6"/>
      <c r="JO193" s="6"/>
      <c r="JP193" s="6"/>
      <c r="JQ193" s="6"/>
      <c r="JR193" s="6"/>
      <c r="JS193" s="6"/>
      <c r="JT193" s="6"/>
      <c r="JU193" s="6"/>
      <c r="JV193" s="6"/>
      <c r="JW193" s="6"/>
      <c r="JX193" s="6"/>
      <c r="JY193" s="6"/>
      <c r="JZ193" s="6"/>
      <c r="KA193" s="6"/>
      <c r="KB193" s="6"/>
      <c r="KC193" s="6"/>
      <c r="KD193" s="6"/>
      <c r="KE193" s="6"/>
      <c r="KF193" s="6"/>
      <c r="KG193" s="6"/>
      <c r="KH193" s="6"/>
      <c r="KI193" s="6"/>
      <c r="KJ193" s="6"/>
      <c r="KK193" s="6"/>
      <c r="KL193" s="6"/>
      <c r="KM193" s="6"/>
      <c r="KN193" s="6"/>
      <c r="KO193" s="6"/>
      <c r="KP193" s="6"/>
      <c r="KQ193" s="6"/>
      <c r="KR193" s="6"/>
      <c r="KS193" s="6"/>
      <c r="KT193" s="6"/>
      <c r="KU193" s="6"/>
      <c r="KV193" s="6"/>
      <c r="KW193" s="6"/>
      <c r="KX193" s="6"/>
      <c r="KY193" s="6"/>
      <c r="KZ193" s="6"/>
      <c r="LA193" s="6"/>
      <c r="LB193" s="6"/>
      <c r="LC193" s="6"/>
      <c r="LD193" s="6"/>
      <c r="LE193" s="6"/>
      <c r="LF193" s="6"/>
      <c r="LG193" s="6"/>
      <c r="LH193" s="6"/>
      <c r="LI193" s="6"/>
      <c r="LJ193" s="6"/>
      <c r="LK193" s="6"/>
      <c r="LL193" s="6"/>
      <c r="LM193" s="6"/>
      <c r="LN193" s="6"/>
      <c r="LO193" s="6"/>
      <c r="LP193" s="6"/>
      <c r="LQ193" s="6"/>
      <c r="LR193" s="6"/>
      <c r="LS193" s="6"/>
      <c r="LT193" s="6"/>
      <c r="LU193" s="6"/>
      <c r="LV193" s="6"/>
      <c r="LW193" s="6"/>
      <c r="LX193" s="6"/>
      <c r="LY193" s="6"/>
      <c r="LZ193" s="6"/>
      <c r="MA193" s="6"/>
      <c r="MB193" s="6"/>
      <c r="MC193" s="6"/>
      <c r="MD193" s="6"/>
      <c r="ME193" s="6"/>
      <c r="MF193" s="6"/>
      <c r="MG193" s="6"/>
      <c r="MH193" s="6"/>
      <c r="MI193" s="6"/>
      <c r="MJ193" s="6"/>
      <c r="MK193" s="6"/>
    </row>
    <row r="194" spans="1:349" x14ac:dyDescent="0.25">
      <c r="A194" s="6"/>
      <c r="B194" s="91"/>
      <c r="C194" s="6"/>
      <c r="D194" s="92">
        <f>D186-D193</f>
        <v>0</v>
      </c>
      <c r="E194" s="92">
        <f t="shared" ref="E194:T194" si="20">E186-E193</f>
        <v>0</v>
      </c>
      <c r="F194" s="92">
        <f t="shared" si="20"/>
        <v>4.9999999998817657E-3</v>
      </c>
      <c r="G194" s="92">
        <f t="shared" si="20"/>
        <v>0</v>
      </c>
      <c r="H194" s="92">
        <f t="shared" si="20"/>
        <v>7.1999999999999993</v>
      </c>
      <c r="I194" s="92">
        <f t="shared" si="20"/>
        <v>4.4700000000000006</v>
      </c>
      <c r="J194" s="92">
        <f t="shared" si="20"/>
        <v>197.96</v>
      </c>
      <c r="K194" s="92">
        <f t="shared" si="20"/>
        <v>1973.04</v>
      </c>
      <c r="L194" s="92">
        <f t="shared" si="20"/>
        <v>94.39</v>
      </c>
      <c r="M194" s="93">
        <f t="shared" si="20"/>
        <v>3.0000000000001137E-3</v>
      </c>
      <c r="N194" s="93">
        <f t="shared" si="20"/>
        <v>-76.157999999999959</v>
      </c>
      <c r="O194" s="93">
        <f t="shared" si="20"/>
        <v>2.0000000000131024E-5</v>
      </c>
      <c r="P194" s="93">
        <f t="shared" si="20"/>
        <v>66.209999999999994</v>
      </c>
      <c r="Q194" s="92">
        <f t="shared" si="20"/>
        <v>3.5</v>
      </c>
      <c r="R194" s="92">
        <f t="shared" si="20"/>
        <v>0</v>
      </c>
      <c r="S194" s="92">
        <f t="shared" si="20"/>
        <v>-4.9999999998817657E-3</v>
      </c>
      <c r="T194" s="92">
        <f t="shared" si="20"/>
        <v>-1.0000000000047748E-3</v>
      </c>
      <c r="U194" s="92">
        <f t="shared" ref="U194:V194" si="21">U186-U193</f>
        <v>4.0000000000001146E-3</v>
      </c>
      <c r="V194" s="92">
        <f t="shared" si="21"/>
        <v>62.6</v>
      </c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  <c r="JI194" s="6"/>
      <c r="JJ194" s="6"/>
      <c r="JK194" s="6"/>
      <c r="JL194" s="6"/>
      <c r="JM194" s="6"/>
      <c r="JN194" s="6"/>
      <c r="JO194" s="6"/>
      <c r="JP194" s="6"/>
      <c r="JQ194" s="6"/>
      <c r="JR194" s="6"/>
      <c r="JS194" s="6"/>
      <c r="JT194" s="6"/>
      <c r="JU194" s="6"/>
      <c r="JV194" s="6"/>
      <c r="JW194" s="6"/>
      <c r="JX194" s="6"/>
      <c r="JY194" s="6"/>
      <c r="JZ194" s="6"/>
      <c r="KA194" s="6"/>
      <c r="KB194" s="6"/>
      <c r="KC194" s="6"/>
      <c r="KD194" s="6"/>
      <c r="KE194" s="6"/>
      <c r="KF194" s="6"/>
      <c r="KG194" s="6"/>
      <c r="KH194" s="6"/>
      <c r="KI194" s="6"/>
      <c r="KJ194" s="6"/>
      <c r="KK194" s="6"/>
      <c r="KL194" s="6"/>
      <c r="KM194" s="6"/>
      <c r="KN194" s="6"/>
      <c r="KO194" s="6"/>
      <c r="KP194" s="6"/>
      <c r="KQ194" s="6"/>
      <c r="KR194" s="6"/>
      <c r="KS194" s="6"/>
      <c r="KT194" s="6"/>
      <c r="KU194" s="6"/>
      <c r="KV194" s="6"/>
      <c r="KW194" s="6"/>
      <c r="KX194" s="6"/>
      <c r="KY194" s="6"/>
      <c r="KZ194" s="6"/>
      <c r="LA194" s="6"/>
      <c r="LB194" s="6"/>
      <c r="LC194" s="6"/>
      <c r="LD194" s="6"/>
      <c r="LE194" s="6"/>
      <c r="LF194" s="6"/>
      <c r="LG194" s="6"/>
      <c r="LH194" s="6"/>
      <c r="LI194" s="6"/>
      <c r="LJ194" s="6"/>
      <c r="LK194" s="6"/>
      <c r="LL194" s="6"/>
      <c r="LM194" s="6"/>
      <c r="LN194" s="6"/>
      <c r="LO194" s="6"/>
      <c r="LP194" s="6"/>
      <c r="LQ194" s="6"/>
      <c r="LR194" s="6"/>
      <c r="LS194" s="6"/>
      <c r="LT194" s="6"/>
      <c r="LU194" s="6"/>
      <c r="LV194" s="6"/>
      <c r="LW194" s="6"/>
      <c r="LX194" s="6"/>
      <c r="LY194" s="6"/>
      <c r="LZ194" s="6"/>
      <c r="MA194" s="6"/>
      <c r="MB194" s="6"/>
      <c r="MC194" s="6"/>
      <c r="MD194" s="6"/>
      <c r="ME194" s="6"/>
      <c r="MF194" s="6"/>
      <c r="MG194" s="6"/>
      <c r="MH194" s="6"/>
      <c r="MI194" s="6"/>
      <c r="MJ194" s="6"/>
      <c r="MK194" s="6"/>
    </row>
    <row r="195" spans="1:349" x14ac:dyDescent="0.25"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  <c r="JI195" s="6"/>
      <c r="JJ195" s="6"/>
      <c r="JK195" s="6"/>
      <c r="JL195" s="6"/>
      <c r="JM195" s="6"/>
      <c r="JN195" s="6"/>
      <c r="JO195" s="6"/>
      <c r="JP195" s="6"/>
      <c r="JQ195" s="6"/>
      <c r="JR195" s="6"/>
      <c r="JS195" s="6"/>
      <c r="JT195" s="6"/>
      <c r="JU195" s="6"/>
      <c r="JV195" s="6"/>
      <c r="JW195" s="6"/>
      <c r="JX195" s="6"/>
      <c r="JY195" s="6"/>
      <c r="JZ195" s="6"/>
      <c r="KA195" s="6"/>
      <c r="KB195" s="6"/>
      <c r="KC195" s="6"/>
      <c r="KD195" s="6"/>
      <c r="KE195" s="6"/>
      <c r="KF195" s="6"/>
      <c r="KG195" s="6"/>
      <c r="KH195" s="6"/>
      <c r="KI195" s="6"/>
      <c r="KJ195" s="6"/>
      <c r="KK195" s="6"/>
      <c r="KL195" s="6"/>
      <c r="KM195" s="6"/>
      <c r="KN195" s="6"/>
      <c r="KO195" s="6"/>
      <c r="KP195" s="6"/>
      <c r="KQ195" s="6"/>
      <c r="KR195" s="6"/>
      <c r="KS195" s="6"/>
      <c r="KT195" s="6"/>
      <c r="KU195" s="6"/>
      <c r="KV195" s="6"/>
      <c r="KW195" s="6"/>
      <c r="KX195" s="6"/>
      <c r="KY195" s="6"/>
      <c r="KZ195" s="6"/>
      <c r="LA195" s="6"/>
      <c r="LB195" s="6"/>
      <c r="LC195" s="6"/>
      <c r="LD195" s="6"/>
      <c r="LE195" s="6"/>
      <c r="LF195" s="6"/>
      <c r="LG195" s="6"/>
      <c r="LH195" s="6"/>
      <c r="LI195" s="6"/>
      <c r="LJ195" s="6"/>
      <c r="LK195" s="6"/>
      <c r="LL195" s="6"/>
      <c r="LM195" s="6"/>
      <c r="LN195" s="6"/>
      <c r="LO195" s="6"/>
      <c r="LP195" s="6"/>
      <c r="LQ195" s="6"/>
      <c r="LR195" s="6"/>
      <c r="LS195" s="6"/>
      <c r="LT195" s="6"/>
      <c r="LU195" s="6"/>
      <c r="LV195" s="6"/>
      <c r="LW195" s="6"/>
      <c r="LX195" s="6"/>
      <c r="LY195" s="6"/>
      <c r="LZ195" s="6"/>
      <c r="MA195" s="6"/>
      <c r="MB195" s="6"/>
      <c r="MC195" s="6"/>
      <c r="MD195" s="6"/>
      <c r="ME195" s="6"/>
      <c r="MF195" s="6"/>
      <c r="MG195" s="6"/>
      <c r="MH195" s="6"/>
      <c r="MI195" s="6"/>
      <c r="MJ195" s="6"/>
      <c r="MK195" s="6"/>
    </row>
    <row r="196" spans="1:349" x14ac:dyDescent="0.25">
      <c r="A196" s="29" t="s">
        <v>68</v>
      </c>
      <c r="B196" s="29" t="s">
        <v>15</v>
      </c>
      <c r="C196" s="1">
        <f>G6+G7+G9+G25+G26+G28+G43+G44+G46+G61+G62+G63+G65+G81+G82+G84+G99+G100+G102+G117+G118+G120+G135+G136+G138+G153+G154+G156+G172+G173+G175+G8+G27+G45+G64+G83+G101+G119+G137+G155+G174</f>
        <v>4710.0000000000018</v>
      </c>
      <c r="E196" s="59">
        <f>C196*50/G186</f>
        <v>20.042553191489372</v>
      </c>
      <c r="G196" s="49" t="s">
        <v>43</v>
      </c>
      <c r="M196" s="65">
        <f>D187*4*100/G187</f>
        <v>13.106382978723406</v>
      </c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  <c r="IW196" s="6"/>
      <c r="IX196" s="6"/>
      <c r="IY196" s="6"/>
      <c r="IZ196" s="6"/>
      <c r="JA196" s="6"/>
      <c r="JB196" s="6"/>
      <c r="JC196" s="6"/>
      <c r="JD196" s="6"/>
      <c r="JE196" s="6"/>
      <c r="JF196" s="6"/>
      <c r="JG196" s="6"/>
      <c r="JH196" s="6"/>
      <c r="JI196" s="6"/>
      <c r="JJ196" s="6"/>
      <c r="JK196" s="6"/>
      <c r="JL196" s="6"/>
      <c r="JM196" s="6"/>
      <c r="JN196" s="6"/>
      <c r="JO196" s="6"/>
      <c r="JP196" s="6"/>
      <c r="JQ196" s="6"/>
      <c r="JR196" s="6"/>
      <c r="JS196" s="6"/>
      <c r="JT196" s="6"/>
      <c r="JU196" s="6"/>
      <c r="JV196" s="6"/>
      <c r="JW196" s="6"/>
      <c r="JX196" s="6"/>
      <c r="JY196" s="6"/>
      <c r="JZ196" s="6"/>
      <c r="KA196" s="6"/>
      <c r="KB196" s="6"/>
      <c r="KC196" s="6"/>
      <c r="KD196" s="6"/>
      <c r="KE196" s="6"/>
      <c r="KF196" s="6"/>
      <c r="KG196" s="6"/>
      <c r="KH196" s="6"/>
      <c r="KI196" s="6"/>
      <c r="KJ196" s="6"/>
      <c r="KK196" s="6"/>
      <c r="KL196" s="6"/>
      <c r="KM196" s="6"/>
      <c r="KN196" s="6"/>
      <c r="KO196" s="6"/>
      <c r="KP196" s="6"/>
      <c r="KQ196" s="6"/>
      <c r="KR196" s="6"/>
      <c r="KS196" s="6"/>
      <c r="KT196" s="6"/>
      <c r="KU196" s="6"/>
      <c r="KV196" s="6"/>
      <c r="KW196" s="6"/>
      <c r="KX196" s="6"/>
      <c r="KY196" s="6"/>
      <c r="KZ196" s="6"/>
      <c r="LA196" s="6"/>
      <c r="LB196" s="6"/>
      <c r="LC196" s="6"/>
      <c r="LD196" s="6"/>
      <c r="LE196" s="6"/>
      <c r="LF196" s="6"/>
      <c r="LG196" s="6"/>
      <c r="LH196" s="6"/>
      <c r="LI196" s="6"/>
      <c r="LJ196" s="6"/>
      <c r="LK196" s="6"/>
      <c r="LL196" s="6"/>
      <c r="LM196" s="6"/>
      <c r="LN196" s="6"/>
      <c r="LO196" s="6"/>
      <c r="LP196" s="6"/>
      <c r="LQ196" s="6"/>
      <c r="LR196" s="6"/>
      <c r="LS196" s="6"/>
      <c r="LT196" s="6"/>
      <c r="LU196" s="6"/>
      <c r="LV196" s="6"/>
      <c r="LW196" s="6"/>
      <c r="LX196" s="6"/>
      <c r="LY196" s="6"/>
      <c r="LZ196" s="6"/>
      <c r="MA196" s="6"/>
      <c r="MB196" s="6"/>
      <c r="MC196" s="6"/>
      <c r="MD196" s="6"/>
      <c r="ME196" s="6"/>
      <c r="MF196" s="6"/>
      <c r="MG196" s="6"/>
      <c r="MH196" s="6"/>
      <c r="MI196" s="6"/>
      <c r="MJ196" s="6"/>
      <c r="MK196" s="6"/>
    </row>
    <row r="197" spans="1:349" x14ac:dyDescent="0.25">
      <c r="A197" s="29" t="s">
        <v>69</v>
      </c>
      <c r="B197" s="29" t="s">
        <v>16</v>
      </c>
      <c r="C197" s="1">
        <f>G162+G51+G33+G180+G72+G16+G11+G12+G13+G14+G15+G18+G30+G31+G32+G35+G36+G48+G49+G50+G53+G54+G67+G68+G69+G70+G71+G74+G86+G87+G88+G89+G90+G92+G104+G105+G106+G107+G108+G110+G122+G123+G124+G125+G126+G128+G140+G141+G142+G143+G144+G146+G158+G159+G160+G161+G163+G165+G177+G178+G179+G182+G183+G181+G17+G34+G52+G73+G91+G109+G127+G145+G164</f>
        <v>7040</v>
      </c>
      <c r="E197" s="59">
        <f>C197*50/G186</f>
        <v>29.957446808510642</v>
      </c>
      <c r="G197" s="49" t="s">
        <v>44</v>
      </c>
      <c r="M197" s="65">
        <f>E187*9*100/G187</f>
        <v>30.255319148936181</v>
      </c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  <c r="JN197" s="6"/>
      <c r="JO197" s="6"/>
      <c r="JP197" s="6"/>
      <c r="JQ197" s="6"/>
      <c r="JR197" s="6"/>
      <c r="JS197" s="6"/>
      <c r="JT197" s="6"/>
      <c r="JU197" s="6"/>
      <c r="JV197" s="6"/>
      <c r="JW197" s="6"/>
      <c r="JX197" s="6"/>
      <c r="JY197" s="6"/>
      <c r="JZ197" s="6"/>
      <c r="KA197" s="6"/>
      <c r="KB197" s="6"/>
      <c r="KC197" s="6"/>
      <c r="KD197" s="6"/>
      <c r="KE197" s="6"/>
      <c r="KF197" s="6"/>
      <c r="KG197" s="6"/>
      <c r="KH197" s="6"/>
      <c r="KI197" s="6"/>
      <c r="KJ197" s="6"/>
      <c r="KK197" s="6"/>
      <c r="KL197" s="6"/>
      <c r="KM197" s="6"/>
      <c r="KN197" s="6"/>
      <c r="KO197" s="6"/>
      <c r="KP197" s="6"/>
      <c r="KQ197" s="6"/>
      <c r="KR197" s="6"/>
      <c r="KS197" s="6"/>
      <c r="KT197" s="6"/>
      <c r="KU197" s="6"/>
      <c r="KV197" s="6"/>
      <c r="KW197" s="6"/>
      <c r="KX197" s="6"/>
      <c r="KY197" s="6"/>
      <c r="KZ197" s="6"/>
      <c r="LA197" s="6"/>
      <c r="LB197" s="6"/>
      <c r="LC197" s="6"/>
      <c r="LD197" s="6"/>
      <c r="LE197" s="6"/>
      <c r="LF197" s="6"/>
      <c r="LG197" s="6"/>
      <c r="LH197" s="6"/>
      <c r="LI197" s="6"/>
      <c r="LJ197" s="6"/>
      <c r="LK197" s="6"/>
      <c r="LL197" s="6"/>
      <c r="LM197" s="6"/>
      <c r="LN197" s="6"/>
      <c r="LO197" s="6"/>
      <c r="LP197" s="6"/>
      <c r="LQ197" s="6"/>
      <c r="LR197" s="6"/>
      <c r="LS197" s="6"/>
      <c r="LT197" s="6"/>
      <c r="LU197" s="6"/>
      <c r="LV197" s="6"/>
      <c r="LW197" s="6"/>
      <c r="LX197" s="6"/>
      <c r="LY197" s="6"/>
      <c r="LZ197" s="6"/>
      <c r="MA197" s="6"/>
      <c r="MB197" s="6"/>
      <c r="MC197" s="6"/>
      <c r="MD197" s="6"/>
      <c r="ME197" s="6"/>
      <c r="MF197" s="6"/>
      <c r="MG197" s="6"/>
      <c r="MH197" s="6"/>
      <c r="MI197" s="6"/>
      <c r="MJ197" s="6"/>
      <c r="MK197" s="6"/>
    </row>
    <row r="198" spans="1:349" x14ac:dyDescent="0.25">
      <c r="A198" s="29"/>
      <c r="E198" s="59"/>
      <c r="G198" s="49" t="s">
        <v>45</v>
      </c>
      <c r="M198" s="65">
        <f>F187*4*100/G187</f>
        <v>57.021446808510646</v>
      </c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  <c r="JN198" s="6"/>
      <c r="JO198" s="6"/>
      <c r="JP198" s="6"/>
      <c r="JQ198" s="6"/>
      <c r="JR198" s="6"/>
      <c r="JS198" s="6"/>
      <c r="JT198" s="6"/>
      <c r="JU198" s="6"/>
      <c r="JV198" s="6"/>
      <c r="JW198" s="6"/>
      <c r="JX198" s="6"/>
      <c r="JY198" s="6"/>
      <c r="JZ198" s="6"/>
      <c r="KA198" s="6"/>
      <c r="KB198" s="6"/>
      <c r="KC198" s="6"/>
      <c r="KD198" s="6"/>
      <c r="KE198" s="6"/>
      <c r="KF198" s="6"/>
      <c r="KG198" s="6"/>
      <c r="KH198" s="6"/>
      <c r="KI198" s="6"/>
      <c r="KJ198" s="6"/>
      <c r="KK198" s="6"/>
      <c r="KL198" s="6"/>
      <c r="KM198" s="6"/>
      <c r="KN198" s="6"/>
      <c r="KO198" s="6"/>
      <c r="KP198" s="6"/>
      <c r="KQ198" s="6"/>
      <c r="KR198" s="6"/>
      <c r="KS198" s="6"/>
      <c r="KT198" s="6"/>
      <c r="KU198" s="6"/>
      <c r="KV198" s="6"/>
      <c r="KW198" s="6"/>
      <c r="KX198" s="6"/>
      <c r="KY198" s="6"/>
      <c r="KZ198" s="6"/>
      <c r="LA198" s="6"/>
      <c r="LB198" s="6"/>
      <c r="LC198" s="6"/>
      <c r="LD198" s="6"/>
      <c r="LE198" s="6"/>
      <c r="LF198" s="6"/>
      <c r="LG198" s="6"/>
      <c r="LH198" s="6"/>
      <c r="LI198" s="6"/>
      <c r="LJ198" s="6"/>
      <c r="LK198" s="6"/>
      <c r="LL198" s="6"/>
      <c r="LM198" s="6"/>
      <c r="LN198" s="6"/>
      <c r="LO198" s="6"/>
      <c r="LP198" s="6"/>
      <c r="LQ198" s="6"/>
      <c r="LR198" s="6"/>
      <c r="LS198" s="6"/>
      <c r="LT198" s="6"/>
      <c r="LU198" s="6"/>
      <c r="LV198" s="6"/>
      <c r="LW198" s="6"/>
      <c r="LX198" s="6"/>
      <c r="LY198" s="6"/>
      <c r="LZ198" s="6"/>
      <c r="MA198" s="6"/>
      <c r="MB198" s="6"/>
      <c r="MC198" s="6"/>
      <c r="MD198" s="6"/>
      <c r="ME198" s="6"/>
      <c r="MF198" s="6"/>
      <c r="MG198" s="6"/>
      <c r="MH198" s="6"/>
      <c r="MI198" s="6"/>
      <c r="MJ198" s="6"/>
      <c r="MK198" s="6"/>
    </row>
    <row r="199" spans="1:349" hidden="1" x14ac:dyDescent="0.25">
      <c r="A199" s="29"/>
      <c r="E199" s="59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  <c r="JI199" s="6"/>
      <c r="JJ199" s="6"/>
      <c r="JK199" s="6"/>
      <c r="JL199" s="6"/>
      <c r="JM199" s="6"/>
      <c r="JN199" s="6"/>
      <c r="JO199" s="6"/>
      <c r="JP199" s="6"/>
      <c r="JQ199" s="6"/>
      <c r="JR199" s="6"/>
      <c r="JS199" s="6"/>
      <c r="JT199" s="6"/>
      <c r="JU199" s="6"/>
      <c r="JV199" s="6"/>
      <c r="JW199" s="6"/>
      <c r="JX199" s="6"/>
      <c r="JY199" s="6"/>
      <c r="JZ199" s="6"/>
      <c r="KA199" s="6"/>
      <c r="KB199" s="6"/>
      <c r="KC199" s="6"/>
      <c r="KD199" s="6"/>
      <c r="KE199" s="6"/>
      <c r="KF199" s="6"/>
      <c r="KG199" s="6"/>
      <c r="KH199" s="6"/>
      <c r="KI199" s="6"/>
      <c r="KJ199" s="6"/>
      <c r="KK199" s="6"/>
      <c r="KL199" s="6"/>
      <c r="KM199" s="6"/>
      <c r="KN199" s="6"/>
      <c r="KO199" s="6"/>
      <c r="KP199" s="6"/>
      <c r="KQ199" s="6"/>
      <c r="KR199" s="6"/>
      <c r="KS199" s="6"/>
      <c r="KT199" s="6"/>
      <c r="KU199" s="6"/>
      <c r="KV199" s="6"/>
      <c r="KW199" s="6"/>
      <c r="KX199" s="6"/>
      <c r="KY199" s="6"/>
      <c r="KZ199" s="6"/>
      <c r="LA199" s="6"/>
      <c r="LB199" s="6"/>
      <c r="LC199" s="6"/>
      <c r="LD199" s="6"/>
      <c r="LE199" s="6"/>
      <c r="LF199" s="6"/>
      <c r="LG199" s="6"/>
      <c r="LH199" s="6"/>
      <c r="LI199" s="6"/>
      <c r="LJ199" s="6"/>
      <c r="LK199" s="6"/>
      <c r="LL199" s="6"/>
      <c r="LM199" s="6"/>
      <c r="LN199" s="6"/>
      <c r="LO199" s="6"/>
      <c r="LP199" s="6"/>
      <c r="LQ199" s="6"/>
      <c r="LR199" s="6"/>
      <c r="LS199" s="6"/>
      <c r="LT199" s="6"/>
      <c r="LU199" s="6"/>
      <c r="LV199" s="6"/>
      <c r="LW199" s="6"/>
      <c r="LX199" s="6"/>
      <c r="LY199" s="6"/>
      <c r="LZ199" s="6"/>
      <c r="MA199" s="6"/>
      <c r="MB199" s="6"/>
      <c r="MC199" s="6"/>
      <c r="MD199" s="6"/>
      <c r="ME199" s="6"/>
      <c r="MF199" s="6"/>
      <c r="MG199" s="6"/>
      <c r="MH199" s="6"/>
      <c r="MI199" s="6"/>
      <c r="MJ199" s="6"/>
      <c r="MK199" s="6"/>
    </row>
    <row r="200" spans="1:349" hidden="1" x14ac:dyDescent="0.25">
      <c r="A200" s="29"/>
      <c r="D200" s="1">
        <v>46.2</v>
      </c>
      <c r="E200" s="59">
        <v>47.4</v>
      </c>
      <c r="F200" s="49">
        <v>201</v>
      </c>
      <c r="G200" s="49">
        <v>1410</v>
      </c>
      <c r="M200" s="49">
        <v>0.72</v>
      </c>
      <c r="N200" s="49">
        <v>36</v>
      </c>
      <c r="O200" s="49">
        <v>0.42</v>
      </c>
      <c r="P200" s="49">
        <v>6</v>
      </c>
      <c r="Q200" s="49">
        <v>660</v>
      </c>
      <c r="R200" s="49">
        <v>990</v>
      </c>
      <c r="S200" s="49">
        <v>150</v>
      </c>
      <c r="T200" s="49">
        <v>7.2</v>
      </c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  <c r="JI200" s="6"/>
      <c r="JJ200" s="6"/>
      <c r="JK200" s="6"/>
      <c r="JL200" s="6"/>
      <c r="JM200" s="6"/>
      <c r="JN200" s="6"/>
      <c r="JO200" s="6"/>
      <c r="JP200" s="6"/>
      <c r="JQ200" s="6"/>
      <c r="JR200" s="6"/>
      <c r="JS200" s="6"/>
      <c r="JT200" s="6"/>
      <c r="JU200" s="6"/>
      <c r="JV200" s="6"/>
      <c r="JW200" s="6"/>
      <c r="JX200" s="6"/>
      <c r="JY200" s="6"/>
      <c r="JZ200" s="6"/>
      <c r="KA200" s="6"/>
      <c r="KB200" s="6"/>
      <c r="KC200" s="6"/>
      <c r="KD200" s="6"/>
      <c r="KE200" s="6"/>
      <c r="KF200" s="6"/>
      <c r="KG200" s="6"/>
      <c r="KH200" s="6"/>
      <c r="KI200" s="6"/>
      <c r="KJ200" s="6"/>
      <c r="KK200" s="6"/>
      <c r="KL200" s="6"/>
      <c r="KM200" s="6"/>
      <c r="KN200" s="6"/>
      <c r="KO200" s="6"/>
      <c r="KP200" s="6"/>
      <c r="KQ200" s="6"/>
      <c r="KR200" s="6"/>
      <c r="KS200" s="6"/>
      <c r="KT200" s="6"/>
      <c r="KU200" s="6"/>
      <c r="KV200" s="6"/>
      <c r="KW200" s="6"/>
      <c r="KX200" s="6"/>
      <c r="KY200" s="6"/>
      <c r="KZ200" s="6"/>
      <c r="LA200" s="6"/>
      <c r="LB200" s="6"/>
      <c r="LC200" s="6"/>
      <c r="LD200" s="6"/>
      <c r="LE200" s="6"/>
      <c r="LF200" s="6"/>
      <c r="LG200" s="6"/>
      <c r="LH200" s="6"/>
      <c r="LI200" s="6"/>
      <c r="LJ200" s="6"/>
      <c r="LK200" s="6"/>
      <c r="LL200" s="6"/>
      <c r="LM200" s="6"/>
      <c r="LN200" s="6"/>
      <c r="LO200" s="6"/>
      <c r="LP200" s="6"/>
      <c r="LQ200" s="6"/>
      <c r="LR200" s="6"/>
      <c r="LS200" s="6"/>
      <c r="LT200" s="6"/>
      <c r="LU200" s="6"/>
      <c r="LV200" s="6"/>
      <c r="LW200" s="6"/>
      <c r="LX200" s="6"/>
      <c r="LY200" s="6"/>
      <c r="LZ200" s="6"/>
      <c r="MA200" s="6"/>
      <c r="MB200" s="6"/>
      <c r="MC200" s="6"/>
      <c r="MD200" s="6"/>
      <c r="ME200" s="6"/>
      <c r="MF200" s="6"/>
      <c r="MG200" s="6"/>
      <c r="MH200" s="6"/>
      <c r="MI200" s="6"/>
      <c r="MJ200" s="6"/>
      <c r="MK200" s="6"/>
    </row>
    <row r="201" spans="1:349" hidden="1" x14ac:dyDescent="0.25">
      <c r="D201" s="1">
        <f>D200*10</f>
        <v>462</v>
      </c>
      <c r="E201" s="1">
        <f t="shared" ref="E201:T201" si="22">E200*10</f>
        <v>474</v>
      </c>
      <c r="F201" s="49">
        <f t="shared" si="22"/>
        <v>2010</v>
      </c>
      <c r="G201" s="49">
        <f t="shared" si="22"/>
        <v>14100</v>
      </c>
      <c r="H201" s="68">
        <f t="shared" si="22"/>
        <v>0</v>
      </c>
      <c r="I201" s="68">
        <f t="shared" si="22"/>
        <v>0</v>
      </c>
      <c r="J201" s="68">
        <f t="shared" si="22"/>
        <v>0</v>
      </c>
      <c r="K201" s="68">
        <f t="shared" si="22"/>
        <v>0</v>
      </c>
      <c r="L201" s="68">
        <f t="shared" si="22"/>
        <v>0</v>
      </c>
      <c r="M201" s="49">
        <f t="shared" si="22"/>
        <v>7.1999999999999993</v>
      </c>
      <c r="N201" s="49">
        <f t="shared" si="22"/>
        <v>360</v>
      </c>
      <c r="O201" s="49">
        <f t="shared" si="22"/>
        <v>4.2</v>
      </c>
      <c r="P201" s="49">
        <f t="shared" si="22"/>
        <v>60</v>
      </c>
      <c r="Q201" s="49">
        <f t="shared" si="22"/>
        <v>6600</v>
      </c>
      <c r="R201" s="49">
        <f t="shared" si="22"/>
        <v>9900</v>
      </c>
      <c r="S201" s="49">
        <f t="shared" si="22"/>
        <v>1500</v>
      </c>
      <c r="T201" s="49">
        <f t="shared" si="22"/>
        <v>72</v>
      </c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  <c r="JI201" s="6"/>
      <c r="JJ201" s="6"/>
      <c r="JK201" s="6"/>
      <c r="JL201" s="6"/>
      <c r="JM201" s="6"/>
      <c r="JN201" s="6"/>
      <c r="JO201" s="6"/>
      <c r="JP201" s="6"/>
      <c r="JQ201" s="6"/>
      <c r="JR201" s="6"/>
      <c r="JS201" s="6"/>
      <c r="JT201" s="6"/>
      <c r="JU201" s="6"/>
      <c r="JV201" s="6"/>
      <c r="JW201" s="6"/>
      <c r="JX201" s="6"/>
      <c r="JY201" s="6"/>
      <c r="JZ201" s="6"/>
      <c r="KA201" s="6"/>
      <c r="KB201" s="6"/>
      <c r="KC201" s="6"/>
      <c r="KD201" s="6"/>
      <c r="KE201" s="6"/>
      <c r="KF201" s="6"/>
      <c r="KG201" s="6"/>
      <c r="KH201" s="6"/>
      <c r="KI201" s="6"/>
      <c r="KJ201" s="6"/>
      <c r="KK201" s="6"/>
      <c r="KL201" s="6"/>
      <c r="KM201" s="6"/>
      <c r="KN201" s="6"/>
      <c r="KO201" s="6"/>
      <c r="KP201" s="6"/>
      <c r="KQ201" s="6"/>
      <c r="KR201" s="6"/>
      <c r="KS201" s="6"/>
      <c r="KT201" s="6"/>
      <c r="KU201" s="6"/>
      <c r="KV201" s="6"/>
      <c r="KW201" s="6"/>
      <c r="KX201" s="6"/>
      <c r="KY201" s="6"/>
      <c r="KZ201" s="6"/>
      <c r="LA201" s="6"/>
      <c r="LB201" s="6"/>
      <c r="LC201" s="6"/>
      <c r="LD201" s="6"/>
      <c r="LE201" s="6"/>
      <c r="LF201" s="6"/>
      <c r="LG201" s="6"/>
      <c r="LH201" s="6"/>
      <c r="LI201" s="6"/>
      <c r="LJ201" s="6"/>
      <c r="LK201" s="6"/>
      <c r="LL201" s="6"/>
      <c r="LM201" s="6"/>
      <c r="LN201" s="6"/>
      <c r="LO201" s="6"/>
      <c r="LP201" s="6"/>
      <c r="LQ201" s="6"/>
      <c r="LR201" s="6"/>
      <c r="LS201" s="6"/>
      <c r="LT201" s="6"/>
      <c r="LU201" s="6"/>
      <c r="LV201" s="6"/>
      <c r="LW201" s="6"/>
      <c r="LX201" s="6"/>
      <c r="LY201" s="6"/>
      <c r="LZ201" s="6"/>
      <c r="MA201" s="6"/>
      <c r="MB201" s="6"/>
      <c r="MC201" s="6"/>
      <c r="MD201" s="6"/>
      <c r="ME201" s="6"/>
      <c r="MF201" s="6"/>
      <c r="MG201" s="6"/>
      <c r="MH201" s="6"/>
      <c r="MI201" s="6"/>
      <c r="MJ201" s="6"/>
      <c r="MK201" s="6"/>
    </row>
    <row r="202" spans="1:349" hidden="1" x14ac:dyDescent="0.25">
      <c r="D202" s="77">
        <f>D201-D186</f>
        <v>77</v>
      </c>
      <c r="E202" s="77">
        <f t="shared" ref="E202:T202" si="23">E201-E186</f>
        <v>78.999999999999943</v>
      </c>
      <c r="F202" s="78">
        <f t="shared" si="23"/>
        <v>334.99500000000012</v>
      </c>
      <c r="G202" s="78">
        <f t="shared" si="23"/>
        <v>2350.0000000000018</v>
      </c>
      <c r="H202" s="85">
        <f t="shared" si="23"/>
        <v>-7.1999999999999993</v>
      </c>
      <c r="I202" s="85">
        <f t="shared" si="23"/>
        <v>-4.4700000000000006</v>
      </c>
      <c r="J202" s="85">
        <f t="shared" si="23"/>
        <v>-197.96</v>
      </c>
      <c r="K202" s="85">
        <f t="shared" si="23"/>
        <v>-1973.04</v>
      </c>
      <c r="L202" s="85">
        <f t="shared" si="23"/>
        <v>-94.39</v>
      </c>
      <c r="M202" s="78">
        <f t="shared" si="23"/>
        <v>-3.0000000000001137E-3</v>
      </c>
      <c r="N202" s="78">
        <f t="shared" si="23"/>
        <v>76.157999999999959</v>
      </c>
      <c r="O202" s="78">
        <f t="shared" si="23"/>
        <v>-2.0000000000131024E-5</v>
      </c>
      <c r="P202" s="78">
        <f t="shared" si="23"/>
        <v>-6.2099999999999937</v>
      </c>
      <c r="Q202" s="78">
        <f t="shared" si="23"/>
        <v>-3.5</v>
      </c>
      <c r="R202" s="78">
        <f t="shared" si="23"/>
        <v>3300</v>
      </c>
      <c r="S202" s="78">
        <f t="shared" si="23"/>
        <v>4.9999999998817657E-3</v>
      </c>
      <c r="T202" s="78">
        <f t="shared" si="23"/>
        <v>1.0000000000047748E-3</v>
      </c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  <c r="JI202" s="6"/>
      <c r="JJ202" s="6"/>
      <c r="JK202" s="6"/>
      <c r="JL202" s="6"/>
      <c r="JM202" s="6"/>
      <c r="JN202" s="6"/>
      <c r="JO202" s="6"/>
      <c r="JP202" s="6"/>
      <c r="JQ202" s="6"/>
      <c r="JR202" s="6"/>
      <c r="JS202" s="6"/>
      <c r="JT202" s="6"/>
      <c r="JU202" s="6"/>
      <c r="JV202" s="6"/>
      <c r="JW202" s="6"/>
      <c r="JX202" s="6"/>
      <c r="JY202" s="6"/>
      <c r="JZ202" s="6"/>
      <c r="KA202" s="6"/>
      <c r="KB202" s="6"/>
      <c r="KC202" s="6"/>
      <c r="KD202" s="6"/>
      <c r="KE202" s="6"/>
      <c r="KF202" s="6"/>
      <c r="KG202" s="6"/>
      <c r="KH202" s="6"/>
      <c r="KI202" s="6"/>
      <c r="KJ202" s="6"/>
      <c r="KK202" s="6"/>
      <c r="KL202" s="6"/>
      <c r="KM202" s="6"/>
      <c r="KN202" s="6"/>
      <c r="KO202" s="6"/>
      <c r="KP202" s="6"/>
      <c r="KQ202" s="6"/>
      <c r="KR202" s="6"/>
      <c r="KS202" s="6"/>
      <c r="KT202" s="6"/>
      <c r="KU202" s="6"/>
      <c r="KV202" s="6"/>
      <c r="KW202" s="6"/>
      <c r="KX202" s="6"/>
      <c r="KY202" s="6"/>
      <c r="KZ202" s="6"/>
      <c r="LA202" s="6"/>
      <c r="LB202" s="6"/>
      <c r="LC202" s="6"/>
      <c r="LD202" s="6"/>
      <c r="LE202" s="6"/>
      <c r="LF202" s="6"/>
      <c r="LG202" s="6"/>
      <c r="LH202" s="6"/>
      <c r="LI202" s="6"/>
      <c r="LJ202" s="6"/>
      <c r="LK202" s="6"/>
      <c r="LL202" s="6"/>
      <c r="LM202" s="6"/>
      <c r="LN202" s="6"/>
      <c r="LO202" s="6"/>
      <c r="LP202" s="6"/>
      <c r="LQ202" s="6"/>
      <c r="LR202" s="6"/>
      <c r="LS202" s="6"/>
      <c r="LT202" s="6"/>
      <c r="LU202" s="6"/>
      <c r="LV202" s="6"/>
      <c r="LW202" s="6"/>
      <c r="LX202" s="6"/>
      <c r="LY202" s="6"/>
      <c r="LZ202" s="6"/>
      <c r="MA202" s="6"/>
      <c r="MB202" s="6"/>
      <c r="MC202" s="6"/>
      <c r="MD202" s="6"/>
      <c r="ME202" s="6"/>
      <c r="MF202" s="6"/>
      <c r="MG202" s="6"/>
      <c r="MH202" s="6"/>
      <c r="MI202" s="6"/>
      <c r="MJ202" s="6"/>
      <c r="MK202" s="6"/>
    </row>
    <row r="203" spans="1:349" hidden="1" x14ac:dyDescent="0.25"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  <c r="JN203" s="6"/>
      <c r="JO203" s="6"/>
      <c r="JP203" s="6"/>
      <c r="JQ203" s="6"/>
      <c r="JR203" s="6"/>
      <c r="JS203" s="6"/>
      <c r="JT203" s="6"/>
      <c r="JU203" s="6"/>
      <c r="JV203" s="6"/>
      <c r="JW203" s="6"/>
      <c r="JX203" s="6"/>
      <c r="JY203" s="6"/>
      <c r="JZ203" s="6"/>
      <c r="KA203" s="6"/>
      <c r="KB203" s="6"/>
      <c r="KC203" s="6"/>
      <c r="KD203" s="6"/>
      <c r="KE203" s="6"/>
      <c r="KF203" s="6"/>
      <c r="KG203" s="6"/>
      <c r="KH203" s="6"/>
      <c r="KI203" s="6"/>
      <c r="KJ203" s="6"/>
      <c r="KK203" s="6"/>
      <c r="KL203" s="6"/>
      <c r="KM203" s="6"/>
      <c r="KN203" s="6"/>
      <c r="KO203" s="6"/>
      <c r="KP203" s="6"/>
      <c r="KQ203" s="6"/>
      <c r="KR203" s="6"/>
      <c r="KS203" s="6"/>
      <c r="KT203" s="6"/>
      <c r="KU203" s="6"/>
      <c r="KV203" s="6"/>
      <c r="KW203" s="6"/>
      <c r="KX203" s="6"/>
      <c r="KY203" s="6"/>
      <c r="KZ203" s="6"/>
      <c r="LA203" s="6"/>
      <c r="LB203" s="6"/>
      <c r="LC203" s="6"/>
      <c r="LD203" s="6"/>
      <c r="LE203" s="6"/>
      <c r="LF203" s="6"/>
      <c r="LG203" s="6"/>
      <c r="LH203" s="6"/>
      <c r="LI203" s="6"/>
      <c r="LJ203" s="6"/>
      <c r="LK203" s="6"/>
      <c r="LL203" s="6"/>
      <c r="LM203" s="6"/>
      <c r="LN203" s="6"/>
      <c r="LO203" s="6"/>
      <c r="LP203" s="6"/>
      <c r="LQ203" s="6"/>
      <c r="LR203" s="6"/>
      <c r="LS203" s="6"/>
      <c r="LT203" s="6"/>
      <c r="LU203" s="6"/>
      <c r="LV203" s="6"/>
      <c r="LW203" s="6"/>
      <c r="LX203" s="6"/>
      <c r="LY203" s="6"/>
      <c r="LZ203" s="6"/>
      <c r="MA203" s="6"/>
      <c r="MB203" s="6"/>
      <c r="MC203" s="6"/>
      <c r="MD203" s="6"/>
      <c r="ME203" s="6"/>
      <c r="MF203" s="6"/>
      <c r="MG203" s="6"/>
      <c r="MH203" s="6"/>
      <c r="MI203" s="6"/>
      <c r="MJ203" s="6"/>
      <c r="MK203" s="6"/>
    </row>
    <row r="204" spans="1:349" hidden="1" x14ac:dyDescent="0.25">
      <c r="D204" s="1">
        <f>D202/3</f>
        <v>25.666666666666668</v>
      </c>
      <c r="E204" s="1">
        <f t="shared" ref="E204:T204" si="24">E202/3</f>
        <v>26.333333333333314</v>
      </c>
      <c r="F204" s="1">
        <f t="shared" si="24"/>
        <v>111.66500000000003</v>
      </c>
      <c r="G204" s="1">
        <f t="shared" si="24"/>
        <v>783.33333333333394</v>
      </c>
      <c r="H204" s="1">
        <f t="shared" si="24"/>
        <v>-2.4</v>
      </c>
      <c r="I204" s="1">
        <f t="shared" si="24"/>
        <v>-1.4900000000000002</v>
      </c>
      <c r="J204" s="1">
        <f t="shared" si="24"/>
        <v>-65.986666666666665</v>
      </c>
      <c r="K204" s="1">
        <f t="shared" si="24"/>
        <v>-657.68</v>
      </c>
      <c r="L204" s="1">
        <f t="shared" si="24"/>
        <v>-31.463333333333335</v>
      </c>
      <c r="M204" s="49">
        <f t="shared" si="24"/>
        <v>-1.000000000000038E-3</v>
      </c>
      <c r="N204" s="49">
        <f t="shared" si="24"/>
        <v>25.385999999999985</v>
      </c>
      <c r="O204" s="49">
        <f t="shared" si="24"/>
        <v>-6.6666666667103414E-6</v>
      </c>
      <c r="P204" s="49">
        <f t="shared" si="24"/>
        <v>-2.0699999999999981</v>
      </c>
      <c r="Q204" s="1">
        <f t="shared" si="24"/>
        <v>-1.1666666666666667</v>
      </c>
      <c r="R204" s="1">
        <f t="shared" si="24"/>
        <v>1100</v>
      </c>
      <c r="S204" s="1">
        <f t="shared" si="24"/>
        <v>1.6666666666272552E-3</v>
      </c>
      <c r="T204" s="1">
        <f t="shared" si="24"/>
        <v>3.3333333333492493E-4</v>
      </c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  <c r="JN204" s="6"/>
      <c r="JO204" s="6"/>
      <c r="JP204" s="6"/>
      <c r="JQ204" s="6"/>
      <c r="JR204" s="6"/>
      <c r="JS204" s="6"/>
      <c r="JT204" s="6"/>
      <c r="JU204" s="6"/>
      <c r="JV204" s="6"/>
      <c r="JW204" s="6"/>
      <c r="JX204" s="6"/>
      <c r="JY204" s="6"/>
      <c r="JZ204" s="6"/>
      <c r="KA204" s="6"/>
      <c r="KB204" s="6"/>
      <c r="KC204" s="6"/>
      <c r="KD204" s="6"/>
      <c r="KE204" s="6"/>
      <c r="KF204" s="6"/>
      <c r="KG204" s="6"/>
      <c r="KH204" s="6"/>
      <c r="KI204" s="6"/>
      <c r="KJ204" s="6"/>
      <c r="KK204" s="6"/>
      <c r="KL204" s="6"/>
      <c r="KM204" s="6"/>
      <c r="KN204" s="6"/>
      <c r="KO204" s="6"/>
      <c r="KP204" s="6"/>
      <c r="KQ204" s="6"/>
      <c r="KR204" s="6"/>
      <c r="KS204" s="6"/>
      <c r="KT204" s="6"/>
      <c r="KU204" s="6"/>
      <c r="KV204" s="6"/>
      <c r="KW204" s="6"/>
      <c r="KX204" s="6"/>
      <c r="KY204" s="6"/>
      <c r="KZ204" s="6"/>
      <c r="LA204" s="6"/>
      <c r="LB204" s="6"/>
      <c r="LC204" s="6"/>
      <c r="LD204" s="6"/>
      <c r="LE204" s="6"/>
      <c r="LF204" s="6"/>
      <c r="LG204" s="6"/>
      <c r="LH204" s="6"/>
      <c r="LI204" s="6"/>
      <c r="LJ204" s="6"/>
      <c r="LK204" s="6"/>
      <c r="LL204" s="6"/>
      <c r="LM204" s="6"/>
      <c r="LN204" s="6"/>
      <c r="LO204" s="6"/>
      <c r="LP204" s="6"/>
      <c r="LQ204" s="6"/>
      <c r="LR204" s="6"/>
      <c r="LS204" s="6"/>
      <c r="LT204" s="6"/>
      <c r="LU204" s="6"/>
      <c r="LV204" s="6"/>
      <c r="LW204" s="6"/>
      <c r="LX204" s="6"/>
      <c r="LY204" s="6"/>
      <c r="LZ204" s="6"/>
      <c r="MA204" s="6"/>
      <c r="MB204" s="6"/>
      <c r="MC204" s="6"/>
      <c r="MD204" s="6"/>
      <c r="ME204" s="6"/>
      <c r="MF204" s="6"/>
      <c r="MG204" s="6"/>
      <c r="MH204" s="6"/>
      <c r="MI204" s="6"/>
      <c r="MJ204" s="6"/>
      <c r="MK204" s="6"/>
    </row>
    <row r="205" spans="1:349" x14ac:dyDescent="0.25"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  <c r="JI205" s="6"/>
      <c r="JJ205" s="6"/>
      <c r="JK205" s="6"/>
      <c r="JL205" s="6"/>
      <c r="JM205" s="6"/>
      <c r="JN205" s="6"/>
      <c r="JO205" s="6"/>
      <c r="JP205" s="6"/>
      <c r="JQ205" s="6"/>
      <c r="JR205" s="6"/>
      <c r="JS205" s="6"/>
      <c r="JT205" s="6"/>
      <c r="JU205" s="6"/>
      <c r="JV205" s="6"/>
      <c r="JW205" s="6"/>
      <c r="JX205" s="6"/>
      <c r="JY205" s="6"/>
      <c r="JZ205" s="6"/>
      <c r="KA205" s="6"/>
      <c r="KB205" s="6"/>
      <c r="KC205" s="6"/>
      <c r="KD205" s="6"/>
      <c r="KE205" s="6"/>
      <c r="KF205" s="6"/>
      <c r="KG205" s="6"/>
      <c r="KH205" s="6"/>
      <c r="KI205" s="6"/>
      <c r="KJ205" s="6"/>
      <c r="KK205" s="6"/>
      <c r="KL205" s="6"/>
      <c r="KM205" s="6"/>
      <c r="KN205" s="6"/>
      <c r="KO205" s="6"/>
      <c r="KP205" s="6"/>
      <c r="KQ205" s="6"/>
      <c r="KR205" s="6"/>
      <c r="KS205" s="6"/>
      <c r="KT205" s="6"/>
      <c r="KU205" s="6"/>
      <c r="KV205" s="6"/>
      <c r="KW205" s="6"/>
      <c r="KX205" s="6"/>
      <c r="KY205" s="6"/>
      <c r="KZ205" s="6"/>
      <c r="LA205" s="6"/>
      <c r="LB205" s="6"/>
      <c r="LC205" s="6"/>
      <c r="LD205" s="6"/>
      <c r="LE205" s="6"/>
      <c r="LF205" s="6"/>
      <c r="LG205" s="6"/>
      <c r="LH205" s="6"/>
      <c r="LI205" s="6"/>
      <c r="LJ205" s="6"/>
      <c r="LK205" s="6"/>
      <c r="LL205" s="6"/>
      <c r="LM205" s="6"/>
      <c r="LN205" s="6"/>
      <c r="LO205" s="6"/>
      <c r="LP205" s="6"/>
      <c r="LQ205" s="6"/>
      <c r="LR205" s="6"/>
      <c r="LS205" s="6"/>
      <c r="LT205" s="6"/>
      <c r="LU205" s="6"/>
      <c r="LV205" s="6"/>
      <c r="LW205" s="6"/>
      <c r="LX205" s="6"/>
      <c r="LY205" s="6"/>
      <c r="LZ205" s="6"/>
      <c r="MA205" s="6"/>
      <c r="MB205" s="6"/>
      <c r="MC205" s="6"/>
      <c r="MD205" s="6"/>
      <c r="ME205" s="6"/>
      <c r="MF205" s="6"/>
      <c r="MG205" s="6"/>
      <c r="MH205" s="6"/>
      <c r="MI205" s="6"/>
      <c r="MJ205" s="6"/>
      <c r="MK205" s="6"/>
    </row>
    <row r="206" spans="1:349" ht="19.5" customHeight="1" x14ac:dyDescent="0.25">
      <c r="A206" s="156" t="s">
        <v>100</v>
      </c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  <c r="JI206" s="6"/>
      <c r="JJ206" s="6"/>
      <c r="JK206" s="6"/>
      <c r="JL206" s="6"/>
      <c r="JM206" s="6"/>
      <c r="JN206" s="6"/>
      <c r="JO206" s="6"/>
      <c r="JP206" s="6"/>
      <c r="JQ206" s="6"/>
      <c r="JR206" s="6"/>
      <c r="JS206" s="6"/>
      <c r="JT206" s="6"/>
      <c r="JU206" s="6"/>
      <c r="JV206" s="6"/>
      <c r="JW206" s="6"/>
      <c r="JX206" s="6"/>
      <c r="JY206" s="6"/>
      <c r="JZ206" s="6"/>
      <c r="KA206" s="6"/>
      <c r="KB206" s="6"/>
      <c r="KC206" s="6"/>
      <c r="KD206" s="6"/>
      <c r="KE206" s="6"/>
      <c r="KF206" s="6"/>
      <c r="KG206" s="6"/>
      <c r="KH206" s="6"/>
      <c r="KI206" s="6"/>
      <c r="KJ206" s="6"/>
      <c r="KK206" s="6"/>
      <c r="KL206" s="6"/>
      <c r="KM206" s="6"/>
      <c r="KN206" s="6"/>
      <c r="KO206" s="6"/>
      <c r="KP206" s="6"/>
      <c r="KQ206" s="6"/>
      <c r="KR206" s="6"/>
      <c r="KS206" s="6"/>
      <c r="KT206" s="6"/>
      <c r="KU206" s="6"/>
      <c r="KV206" s="6"/>
      <c r="KW206" s="6"/>
      <c r="KX206" s="6"/>
      <c r="KY206" s="6"/>
      <c r="KZ206" s="6"/>
      <c r="LA206" s="6"/>
      <c r="LB206" s="6"/>
      <c r="LC206" s="6"/>
      <c r="LD206" s="6"/>
      <c r="LE206" s="6"/>
      <c r="LF206" s="6"/>
      <c r="LG206" s="6"/>
      <c r="LH206" s="6"/>
      <c r="LI206" s="6"/>
      <c r="LJ206" s="6"/>
      <c r="LK206" s="6"/>
      <c r="LL206" s="6"/>
      <c r="LM206" s="6"/>
      <c r="LN206" s="6"/>
      <c r="LO206" s="6"/>
      <c r="LP206" s="6"/>
      <c r="LQ206" s="6"/>
      <c r="LR206" s="6"/>
      <c r="LS206" s="6"/>
      <c r="LT206" s="6"/>
      <c r="LU206" s="6"/>
      <c r="LV206" s="6"/>
      <c r="LW206" s="6"/>
      <c r="LX206" s="6"/>
      <c r="LY206" s="6"/>
      <c r="LZ206" s="6"/>
      <c r="MA206" s="6"/>
      <c r="MB206" s="6"/>
      <c r="MC206" s="6"/>
      <c r="MD206" s="6"/>
      <c r="ME206" s="6"/>
      <c r="MF206" s="6"/>
      <c r="MG206" s="6"/>
      <c r="MH206" s="6"/>
      <c r="MI206" s="6"/>
      <c r="MJ206" s="6"/>
      <c r="MK206" s="6"/>
    </row>
    <row r="207" spans="1:349" x14ac:dyDescent="0.25">
      <c r="A207" s="156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  <c r="JI207" s="6"/>
      <c r="JJ207" s="6"/>
      <c r="JK207" s="6"/>
      <c r="JL207" s="6"/>
      <c r="JM207" s="6"/>
      <c r="JN207" s="6"/>
      <c r="JO207" s="6"/>
      <c r="JP207" s="6"/>
      <c r="JQ207" s="6"/>
      <c r="JR207" s="6"/>
      <c r="JS207" s="6"/>
      <c r="JT207" s="6"/>
      <c r="JU207" s="6"/>
      <c r="JV207" s="6"/>
      <c r="JW207" s="6"/>
      <c r="JX207" s="6"/>
      <c r="JY207" s="6"/>
      <c r="JZ207" s="6"/>
      <c r="KA207" s="6"/>
      <c r="KB207" s="6"/>
      <c r="KC207" s="6"/>
      <c r="KD207" s="6"/>
      <c r="KE207" s="6"/>
      <c r="KF207" s="6"/>
      <c r="KG207" s="6"/>
      <c r="KH207" s="6"/>
      <c r="KI207" s="6"/>
      <c r="KJ207" s="6"/>
      <c r="KK207" s="6"/>
      <c r="KL207" s="6"/>
      <c r="KM207" s="6"/>
      <c r="KN207" s="6"/>
      <c r="KO207" s="6"/>
      <c r="KP207" s="6"/>
      <c r="KQ207" s="6"/>
      <c r="KR207" s="6"/>
      <c r="KS207" s="6"/>
      <c r="KT207" s="6"/>
      <c r="KU207" s="6"/>
      <c r="KV207" s="6"/>
      <c r="KW207" s="6"/>
      <c r="KX207" s="6"/>
      <c r="KY207" s="6"/>
      <c r="KZ207" s="6"/>
      <c r="LA207" s="6"/>
      <c r="LB207" s="6"/>
      <c r="LC207" s="6"/>
      <c r="LD207" s="6"/>
      <c r="LE207" s="6"/>
      <c r="LF207" s="6"/>
      <c r="LG207" s="6"/>
      <c r="LH207" s="6"/>
      <c r="LI207" s="6"/>
      <c r="LJ207" s="6"/>
      <c r="LK207" s="6"/>
      <c r="LL207" s="6"/>
      <c r="LM207" s="6"/>
      <c r="LN207" s="6"/>
      <c r="LO207" s="6"/>
      <c r="LP207" s="6"/>
      <c r="LQ207" s="6"/>
      <c r="LR207" s="6"/>
      <c r="LS207" s="6"/>
      <c r="LT207" s="6"/>
      <c r="LU207" s="6"/>
      <c r="LV207" s="6"/>
      <c r="LW207" s="6"/>
      <c r="LX207" s="6"/>
      <c r="LY207" s="6"/>
      <c r="LZ207" s="6"/>
      <c r="MA207" s="6"/>
      <c r="MB207" s="6"/>
      <c r="MC207" s="6"/>
      <c r="MD207" s="6"/>
      <c r="ME207" s="6"/>
      <c r="MF207" s="6"/>
      <c r="MG207" s="6"/>
      <c r="MH207" s="6"/>
      <c r="MI207" s="6"/>
      <c r="MJ207" s="6"/>
      <c r="MK207" s="6"/>
    </row>
    <row r="208" spans="1:349" x14ac:dyDescent="0.25">
      <c r="A208" s="156"/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  <c r="JI208" s="6"/>
      <c r="JJ208" s="6"/>
      <c r="JK208" s="6"/>
      <c r="JL208" s="6"/>
      <c r="JM208" s="6"/>
      <c r="JN208" s="6"/>
      <c r="JO208" s="6"/>
      <c r="JP208" s="6"/>
      <c r="JQ208" s="6"/>
      <c r="JR208" s="6"/>
      <c r="JS208" s="6"/>
      <c r="JT208" s="6"/>
      <c r="JU208" s="6"/>
      <c r="JV208" s="6"/>
      <c r="JW208" s="6"/>
      <c r="JX208" s="6"/>
      <c r="JY208" s="6"/>
      <c r="JZ208" s="6"/>
      <c r="KA208" s="6"/>
      <c r="KB208" s="6"/>
      <c r="KC208" s="6"/>
      <c r="KD208" s="6"/>
      <c r="KE208" s="6"/>
      <c r="KF208" s="6"/>
      <c r="KG208" s="6"/>
      <c r="KH208" s="6"/>
      <c r="KI208" s="6"/>
      <c r="KJ208" s="6"/>
      <c r="KK208" s="6"/>
      <c r="KL208" s="6"/>
      <c r="KM208" s="6"/>
      <c r="KN208" s="6"/>
      <c r="KO208" s="6"/>
      <c r="KP208" s="6"/>
      <c r="KQ208" s="6"/>
      <c r="KR208" s="6"/>
      <c r="KS208" s="6"/>
      <c r="KT208" s="6"/>
      <c r="KU208" s="6"/>
      <c r="KV208" s="6"/>
      <c r="KW208" s="6"/>
      <c r="KX208" s="6"/>
      <c r="KY208" s="6"/>
      <c r="KZ208" s="6"/>
      <c r="LA208" s="6"/>
      <c r="LB208" s="6"/>
      <c r="LC208" s="6"/>
      <c r="LD208" s="6"/>
      <c r="LE208" s="6"/>
      <c r="LF208" s="6"/>
      <c r="LG208" s="6"/>
      <c r="LH208" s="6"/>
      <c r="LI208" s="6"/>
      <c r="LJ208" s="6"/>
      <c r="LK208" s="6"/>
      <c r="LL208" s="6"/>
      <c r="LM208" s="6"/>
      <c r="LN208" s="6"/>
      <c r="LO208" s="6"/>
      <c r="LP208" s="6"/>
      <c r="LQ208" s="6"/>
      <c r="LR208" s="6"/>
      <c r="LS208" s="6"/>
      <c r="LT208" s="6"/>
      <c r="LU208" s="6"/>
      <c r="LV208" s="6"/>
      <c r="LW208" s="6"/>
      <c r="LX208" s="6"/>
      <c r="LY208" s="6"/>
      <c r="LZ208" s="6"/>
      <c r="MA208" s="6"/>
      <c r="MB208" s="6"/>
      <c r="MC208" s="6"/>
      <c r="MD208" s="6"/>
      <c r="ME208" s="6"/>
      <c r="MF208" s="6"/>
      <c r="MG208" s="6"/>
      <c r="MH208" s="6"/>
      <c r="MI208" s="6"/>
      <c r="MJ208" s="6"/>
      <c r="MK208" s="6"/>
    </row>
    <row r="209" spans="1:349" x14ac:dyDescent="0.25">
      <c r="A209" s="156"/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  <c r="JI209" s="6"/>
      <c r="JJ209" s="6"/>
      <c r="JK209" s="6"/>
      <c r="JL209" s="6"/>
      <c r="JM209" s="6"/>
      <c r="JN209" s="6"/>
      <c r="JO209" s="6"/>
      <c r="JP209" s="6"/>
      <c r="JQ209" s="6"/>
      <c r="JR209" s="6"/>
      <c r="JS209" s="6"/>
      <c r="JT209" s="6"/>
      <c r="JU209" s="6"/>
      <c r="JV209" s="6"/>
      <c r="JW209" s="6"/>
      <c r="JX209" s="6"/>
      <c r="JY209" s="6"/>
      <c r="JZ209" s="6"/>
      <c r="KA209" s="6"/>
      <c r="KB209" s="6"/>
      <c r="KC209" s="6"/>
      <c r="KD209" s="6"/>
      <c r="KE209" s="6"/>
      <c r="KF209" s="6"/>
      <c r="KG209" s="6"/>
      <c r="KH209" s="6"/>
      <c r="KI209" s="6"/>
      <c r="KJ209" s="6"/>
      <c r="KK209" s="6"/>
      <c r="KL209" s="6"/>
      <c r="KM209" s="6"/>
      <c r="KN209" s="6"/>
      <c r="KO209" s="6"/>
      <c r="KP209" s="6"/>
      <c r="KQ209" s="6"/>
      <c r="KR209" s="6"/>
      <c r="KS209" s="6"/>
      <c r="KT209" s="6"/>
      <c r="KU209" s="6"/>
      <c r="KV209" s="6"/>
      <c r="KW209" s="6"/>
      <c r="KX209" s="6"/>
      <c r="KY209" s="6"/>
      <c r="KZ209" s="6"/>
      <c r="LA209" s="6"/>
      <c r="LB209" s="6"/>
      <c r="LC209" s="6"/>
      <c r="LD209" s="6"/>
      <c r="LE209" s="6"/>
      <c r="LF209" s="6"/>
      <c r="LG209" s="6"/>
      <c r="LH209" s="6"/>
      <c r="LI209" s="6"/>
      <c r="LJ209" s="6"/>
      <c r="LK209" s="6"/>
      <c r="LL209" s="6"/>
      <c r="LM209" s="6"/>
      <c r="LN209" s="6"/>
      <c r="LO209" s="6"/>
      <c r="LP209" s="6"/>
      <c r="LQ209" s="6"/>
      <c r="LR209" s="6"/>
      <c r="LS209" s="6"/>
      <c r="LT209" s="6"/>
      <c r="LU209" s="6"/>
      <c r="LV209" s="6"/>
      <c r="LW209" s="6"/>
      <c r="LX209" s="6"/>
      <c r="LY209" s="6"/>
      <c r="LZ209" s="6"/>
      <c r="MA209" s="6"/>
      <c r="MB209" s="6"/>
      <c r="MC209" s="6"/>
      <c r="MD209" s="6"/>
      <c r="ME209" s="6"/>
      <c r="MF209" s="6"/>
      <c r="MG209" s="6"/>
      <c r="MH209" s="6"/>
      <c r="MI209" s="6"/>
      <c r="MJ209" s="6"/>
      <c r="MK209" s="6"/>
    </row>
    <row r="210" spans="1:349" x14ac:dyDescent="0.25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  <c r="JI210" s="6"/>
      <c r="JJ210" s="6"/>
      <c r="JK210" s="6"/>
      <c r="JL210" s="6"/>
      <c r="JM210" s="6"/>
      <c r="JN210" s="6"/>
      <c r="JO210" s="6"/>
      <c r="JP210" s="6"/>
      <c r="JQ210" s="6"/>
      <c r="JR210" s="6"/>
      <c r="JS210" s="6"/>
      <c r="JT210" s="6"/>
      <c r="JU210" s="6"/>
      <c r="JV210" s="6"/>
      <c r="JW210" s="6"/>
      <c r="JX210" s="6"/>
      <c r="JY210" s="6"/>
      <c r="JZ210" s="6"/>
      <c r="KA210" s="6"/>
      <c r="KB210" s="6"/>
      <c r="KC210" s="6"/>
      <c r="KD210" s="6"/>
      <c r="KE210" s="6"/>
      <c r="KF210" s="6"/>
      <c r="KG210" s="6"/>
      <c r="KH210" s="6"/>
      <c r="KI210" s="6"/>
      <c r="KJ210" s="6"/>
      <c r="KK210" s="6"/>
      <c r="KL210" s="6"/>
      <c r="KM210" s="6"/>
      <c r="KN210" s="6"/>
      <c r="KO210" s="6"/>
      <c r="KP210" s="6"/>
      <c r="KQ210" s="6"/>
      <c r="KR210" s="6"/>
      <c r="KS210" s="6"/>
      <c r="KT210" s="6"/>
      <c r="KU210" s="6"/>
      <c r="KV210" s="6"/>
      <c r="KW210" s="6"/>
      <c r="KX210" s="6"/>
      <c r="KY210" s="6"/>
      <c r="KZ210" s="6"/>
      <c r="LA210" s="6"/>
      <c r="LB210" s="6"/>
      <c r="LC210" s="6"/>
      <c r="LD210" s="6"/>
      <c r="LE210" s="6"/>
      <c r="LF210" s="6"/>
      <c r="LG210" s="6"/>
      <c r="LH210" s="6"/>
      <c r="LI210" s="6"/>
      <c r="LJ210" s="6"/>
      <c r="LK210" s="6"/>
      <c r="LL210" s="6"/>
      <c r="LM210" s="6"/>
      <c r="LN210" s="6"/>
      <c r="LO210" s="6"/>
      <c r="LP210" s="6"/>
      <c r="LQ210" s="6"/>
      <c r="LR210" s="6"/>
      <c r="LS210" s="6"/>
      <c r="LT210" s="6"/>
      <c r="LU210" s="6"/>
      <c r="LV210" s="6"/>
      <c r="LW210" s="6"/>
      <c r="LX210" s="6"/>
      <c r="LY210" s="6"/>
      <c r="LZ210" s="6"/>
      <c r="MA210" s="6"/>
      <c r="MB210" s="6"/>
      <c r="MC210" s="6"/>
      <c r="MD210" s="6"/>
      <c r="ME210" s="6"/>
      <c r="MF210" s="6"/>
      <c r="MG210" s="6"/>
      <c r="MH210" s="6"/>
      <c r="MI210" s="6"/>
      <c r="MJ210" s="6"/>
      <c r="MK210" s="6"/>
    </row>
    <row r="211" spans="1:349" x14ac:dyDescent="0.25">
      <c r="A211" s="156"/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  <c r="JI211" s="6"/>
      <c r="JJ211" s="6"/>
      <c r="JK211" s="6"/>
      <c r="JL211" s="6"/>
      <c r="JM211" s="6"/>
      <c r="JN211" s="6"/>
      <c r="JO211" s="6"/>
      <c r="JP211" s="6"/>
      <c r="JQ211" s="6"/>
      <c r="JR211" s="6"/>
      <c r="JS211" s="6"/>
      <c r="JT211" s="6"/>
      <c r="JU211" s="6"/>
      <c r="JV211" s="6"/>
      <c r="JW211" s="6"/>
      <c r="JX211" s="6"/>
      <c r="JY211" s="6"/>
      <c r="JZ211" s="6"/>
      <c r="KA211" s="6"/>
      <c r="KB211" s="6"/>
      <c r="KC211" s="6"/>
      <c r="KD211" s="6"/>
      <c r="KE211" s="6"/>
      <c r="KF211" s="6"/>
      <c r="KG211" s="6"/>
      <c r="KH211" s="6"/>
      <c r="KI211" s="6"/>
      <c r="KJ211" s="6"/>
      <c r="KK211" s="6"/>
      <c r="KL211" s="6"/>
      <c r="KM211" s="6"/>
      <c r="KN211" s="6"/>
      <c r="KO211" s="6"/>
      <c r="KP211" s="6"/>
      <c r="KQ211" s="6"/>
      <c r="KR211" s="6"/>
      <c r="KS211" s="6"/>
      <c r="KT211" s="6"/>
      <c r="KU211" s="6"/>
      <c r="KV211" s="6"/>
      <c r="KW211" s="6"/>
      <c r="KX211" s="6"/>
      <c r="KY211" s="6"/>
      <c r="KZ211" s="6"/>
      <c r="LA211" s="6"/>
      <c r="LB211" s="6"/>
      <c r="LC211" s="6"/>
      <c r="LD211" s="6"/>
      <c r="LE211" s="6"/>
      <c r="LF211" s="6"/>
      <c r="LG211" s="6"/>
      <c r="LH211" s="6"/>
      <c r="LI211" s="6"/>
      <c r="LJ211" s="6"/>
      <c r="LK211" s="6"/>
      <c r="LL211" s="6"/>
      <c r="LM211" s="6"/>
      <c r="LN211" s="6"/>
      <c r="LO211" s="6"/>
      <c r="LP211" s="6"/>
      <c r="LQ211" s="6"/>
      <c r="LR211" s="6"/>
      <c r="LS211" s="6"/>
      <c r="LT211" s="6"/>
      <c r="LU211" s="6"/>
      <c r="LV211" s="6"/>
      <c r="LW211" s="6"/>
      <c r="LX211" s="6"/>
      <c r="LY211" s="6"/>
      <c r="LZ211" s="6"/>
      <c r="MA211" s="6"/>
      <c r="MB211" s="6"/>
      <c r="MC211" s="6"/>
      <c r="MD211" s="6"/>
      <c r="ME211" s="6"/>
      <c r="MF211" s="6"/>
      <c r="MG211" s="6"/>
      <c r="MH211" s="6"/>
      <c r="MI211" s="6"/>
      <c r="MJ211" s="6"/>
      <c r="MK211" s="6"/>
    </row>
    <row r="212" spans="1:349" ht="45" x14ac:dyDescent="0.25">
      <c r="B212" s="29" t="s">
        <v>58</v>
      </c>
      <c r="F212" s="1"/>
      <c r="H212" s="1"/>
      <c r="I212" s="1"/>
      <c r="J212" s="1"/>
      <c r="K212" s="1"/>
      <c r="L212" s="1"/>
      <c r="O212" s="103"/>
      <c r="P212" s="103"/>
      <c r="Q212" s="103"/>
      <c r="R212" s="103"/>
      <c r="S212" s="103"/>
      <c r="T212" s="103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  <c r="JI212" s="6"/>
      <c r="JJ212" s="6"/>
      <c r="JK212" s="6"/>
      <c r="JL212" s="6"/>
      <c r="JM212" s="6"/>
      <c r="JN212" s="6"/>
      <c r="JO212" s="6"/>
      <c r="JP212" s="6"/>
      <c r="JQ212" s="6"/>
      <c r="JR212" s="6"/>
      <c r="JS212" s="6"/>
      <c r="JT212" s="6"/>
      <c r="JU212" s="6"/>
      <c r="JV212" s="6"/>
      <c r="JW212" s="6"/>
      <c r="JX212" s="6"/>
      <c r="JY212" s="6"/>
      <c r="JZ212" s="6"/>
      <c r="KA212" s="6"/>
      <c r="KB212" s="6"/>
      <c r="KC212" s="6"/>
      <c r="KD212" s="6"/>
      <c r="KE212" s="6"/>
      <c r="KF212" s="6"/>
      <c r="KG212" s="6"/>
      <c r="KH212" s="6"/>
      <c r="KI212" s="6"/>
      <c r="KJ212" s="6"/>
      <c r="KK212" s="6"/>
      <c r="KL212" s="6"/>
      <c r="KM212" s="6"/>
      <c r="KN212" s="6"/>
      <c r="KO212" s="6"/>
      <c r="KP212" s="6"/>
      <c r="KQ212" s="6"/>
      <c r="KR212" s="6"/>
      <c r="KS212" s="6"/>
      <c r="KT212" s="6"/>
      <c r="KU212" s="6"/>
      <c r="KV212" s="6"/>
      <c r="KW212" s="6"/>
      <c r="KX212" s="6"/>
      <c r="KY212" s="6"/>
      <c r="KZ212" s="6"/>
      <c r="LA212" s="6"/>
      <c r="LB212" s="6"/>
      <c r="LC212" s="6"/>
      <c r="LD212" s="6"/>
      <c r="LE212" s="6"/>
      <c r="LF212" s="6"/>
      <c r="LG212" s="6"/>
      <c r="LH212" s="6"/>
      <c r="LI212" s="6"/>
      <c r="LJ212" s="6"/>
      <c r="LK212" s="6"/>
      <c r="LL212" s="6"/>
      <c r="LM212" s="6"/>
      <c r="LN212" s="6"/>
      <c r="LO212" s="6"/>
      <c r="LP212" s="6"/>
      <c r="LQ212" s="6"/>
      <c r="LR212" s="6"/>
      <c r="LS212" s="6"/>
      <c r="LT212" s="6"/>
      <c r="LU212" s="6"/>
      <c r="LV212" s="6"/>
      <c r="LW212" s="6"/>
      <c r="LX212" s="6"/>
      <c r="LY212" s="6"/>
      <c r="LZ212" s="6"/>
      <c r="MA212" s="6"/>
      <c r="MB212" s="6"/>
      <c r="MC212" s="6"/>
      <c r="MD212" s="6"/>
      <c r="ME212" s="6"/>
      <c r="MF212" s="6"/>
      <c r="MG212" s="6"/>
      <c r="MH212" s="6"/>
      <c r="MI212" s="6"/>
      <c r="MJ212" s="6"/>
      <c r="MK212" s="6"/>
    </row>
    <row r="213" spans="1:349" ht="30" customHeight="1" x14ac:dyDescent="0.25">
      <c r="B213" s="29" t="s">
        <v>70</v>
      </c>
      <c r="E213" s="1" t="s">
        <v>71</v>
      </c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  <c r="JY213" s="6"/>
      <c r="JZ213" s="6"/>
      <c r="KA213" s="6"/>
      <c r="KB213" s="6"/>
      <c r="KC213" s="6"/>
      <c r="KD213" s="6"/>
      <c r="KE213" s="6"/>
      <c r="KF213" s="6"/>
      <c r="KG213" s="6"/>
      <c r="KH213" s="6"/>
      <c r="KI213" s="6"/>
      <c r="KJ213" s="6"/>
      <c r="KK213" s="6"/>
      <c r="KL213" s="6"/>
      <c r="KM213" s="6"/>
      <c r="KN213" s="6"/>
      <c r="KO213" s="6"/>
      <c r="KP213" s="6"/>
      <c r="KQ213" s="6"/>
      <c r="KR213" s="6"/>
      <c r="KS213" s="6"/>
      <c r="KT213" s="6"/>
      <c r="KU213" s="6"/>
      <c r="KV213" s="6"/>
      <c r="KW213" s="6"/>
      <c r="KX213" s="6"/>
      <c r="KY213" s="6"/>
      <c r="KZ213" s="6"/>
      <c r="LA213" s="6"/>
      <c r="LB213" s="6"/>
      <c r="LC213" s="6"/>
      <c r="LD213" s="6"/>
      <c r="LE213" s="6"/>
      <c r="LF213" s="6"/>
      <c r="LG213" s="6"/>
      <c r="LH213" s="6"/>
      <c r="LI213" s="6"/>
      <c r="LJ213" s="6"/>
      <c r="LK213" s="6"/>
      <c r="LL213" s="6"/>
      <c r="LM213" s="6"/>
      <c r="LN213" s="6"/>
      <c r="LO213" s="6"/>
      <c r="LP213" s="6"/>
      <c r="LQ213" s="6"/>
      <c r="LR213" s="6"/>
      <c r="LS213" s="6"/>
      <c r="LT213" s="6"/>
      <c r="LU213" s="6"/>
      <c r="LV213" s="6"/>
      <c r="LW213" s="6"/>
      <c r="LX213" s="6"/>
      <c r="LY213" s="6"/>
      <c r="LZ213" s="6"/>
      <c r="MA213" s="6"/>
      <c r="MB213" s="6"/>
      <c r="MC213" s="6"/>
      <c r="MD213" s="6"/>
      <c r="ME213" s="6"/>
      <c r="MF213" s="6"/>
      <c r="MG213" s="6"/>
      <c r="MH213" s="6"/>
      <c r="MI213" s="6"/>
      <c r="MJ213" s="6"/>
      <c r="MK213" s="6"/>
    </row>
    <row r="214" spans="1:349" x14ac:dyDescent="0.25"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  <c r="JI214" s="6"/>
      <c r="JJ214" s="6"/>
      <c r="JK214" s="6"/>
      <c r="JL214" s="6"/>
      <c r="JM214" s="6"/>
      <c r="JN214" s="6"/>
      <c r="JO214" s="6"/>
      <c r="JP214" s="6"/>
      <c r="JQ214" s="6"/>
      <c r="JR214" s="6"/>
      <c r="JS214" s="6"/>
      <c r="JT214" s="6"/>
      <c r="JU214" s="6"/>
      <c r="JV214" s="6"/>
      <c r="JW214" s="6"/>
      <c r="JX214" s="6"/>
      <c r="JY214" s="6"/>
      <c r="JZ214" s="6"/>
      <c r="KA214" s="6"/>
      <c r="KB214" s="6"/>
      <c r="KC214" s="6"/>
      <c r="KD214" s="6"/>
      <c r="KE214" s="6"/>
      <c r="KF214" s="6"/>
      <c r="KG214" s="6"/>
      <c r="KH214" s="6"/>
      <c r="KI214" s="6"/>
      <c r="KJ214" s="6"/>
      <c r="KK214" s="6"/>
      <c r="KL214" s="6"/>
      <c r="KM214" s="6"/>
      <c r="KN214" s="6"/>
      <c r="KO214" s="6"/>
      <c r="KP214" s="6"/>
      <c r="KQ214" s="6"/>
      <c r="KR214" s="6"/>
      <c r="KS214" s="6"/>
      <c r="KT214" s="6"/>
      <c r="KU214" s="6"/>
      <c r="KV214" s="6"/>
      <c r="KW214" s="6"/>
      <c r="KX214" s="6"/>
      <c r="KY214" s="6"/>
      <c r="KZ214" s="6"/>
      <c r="LA214" s="6"/>
      <c r="LB214" s="6"/>
      <c r="LC214" s="6"/>
      <c r="LD214" s="6"/>
      <c r="LE214" s="6"/>
      <c r="LF214" s="6"/>
      <c r="LG214" s="6"/>
      <c r="LH214" s="6"/>
      <c r="LI214" s="6"/>
      <c r="LJ214" s="6"/>
      <c r="LK214" s="6"/>
      <c r="LL214" s="6"/>
      <c r="LM214" s="6"/>
      <c r="LN214" s="6"/>
      <c r="LO214" s="6"/>
      <c r="LP214" s="6"/>
      <c r="LQ214" s="6"/>
      <c r="LR214" s="6"/>
      <c r="LS214" s="6"/>
      <c r="LT214" s="6"/>
      <c r="LU214" s="6"/>
      <c r="LV214" s="6"/>
      <c r="LW214" s="6"/>
      <c r="LX214" s="6"/>
      <c r="LY214" s="6"/>
      <c r="LZ214" s="6"/>
      <c r="MA214" s="6"/>
      <c r="MB214" s="6"/>
      <c r="MC214" s="6"/>
      <c r="MD214" s="6"/>
      <c r="ME214" s="6"/>
      <c r="MF214" s="6"/>
      <c r="MG214" s="6"/>
      <c r="MH214" s="6"/>
      <c r="MI214" s="6"/>
      <c r="MJ214" s="6"/>
      <c r="MK214" s="6"/>
    </row>
    <row r="215" spans="1:349" x14ac:dyDescent="0.25"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  <c r="JI215" s="6"/>
      <c r="JJ215" s="6"/>
      <c r="JK215" s="6"/>
      <c r="JL215" s="6"/>
      <c r="JM215" s="6"/>
      <c r="JN215" s="6"/>
      <c r="JO215" s="6"/>
      <c r="JP215" s="6"/>
      <c r="JQ215" s="6"/>
      <c r="JR215" s="6"/>
      <c r="JS215" s="6"/>
      <c r="JT215" s="6"/>
      <c r="JU215" s="6"/>
      <c r="JV215" s="6"/>
      <c r="JW215" s="6"/>
      <c r="JX215" s="6"/>
      <c r="JY215" s="6"/>
      <c r="JZ215" s="6"/>
      <c r="KA215" s="6"/>
      <c r="KB215" s="6"/>
      <c r="KC215" s="6"/>
      <c r="KD215" s="6"/>
      <c r="KE215" s="6"/>
      <c r="KF215" s="6"/>
      <c r="KG215" s="6"/>
      <c r="KH215" s="6"/>
      <c r="KI215" s="6"/>
      <c r="KJ215" s="6"/>
      <c r="KK215" s="6"/>
      <c r="KL215" s="6"/>
      <c r="KM215" s="6"/>
      <c r="KN215" s="6"/>
      <c r="KO215" s="6"/>
      <c r="KP215" s="6"/>
      <c r="KQ215" s="6"/>
      <c r="KR215" s="6"/>
      <c r="KS215" s="6"/>
      <c r="KT215" s="6"/>
      <c r="KU215" s="6"/>
      <c r="KV215" s="6"/>
      <c r="KW215" s="6"/>
      <c r="KX215" s="6"/>
      <c r="KY215" s="6"/>
      <c r="KZ215" s="6"/>
      <c r="LA215" s="6"/>
      <c r="LB215" s="6"/>
      <c r="LC215" s="6"/>
      <c r="LD215" s="6"/>
      <c r="LE215" s="6"/>
      <c r="LF215" s="6"/>
      <c r="LG215" s="6"/>
      <c r="LH215" s="6"/>
      <c r="LI215" s="6"/>
      <c r="LJ215" s="6"/>
      <c r="LK215" s="6"/>
      <c r="LL215" s="6"/>
      <c r="LM215" s="6"/>
      <c r="LN215" s="6"/>
      <c r="LO215" s="6"/>
      <c r="LP215" s="6"/>
      <c r="LQ215" s="6"/>
      <c r="LR215" s="6"/>
      <c r="LS215" s="6"/>
      <c r="LT215" s="6"/>
      <c r="LU215" s="6"/>
      <c r="LV215" s="6"/>
      <c r="LW215" s="6"/>
      <c r="LX215" s="6"/>
      <c r="LY215" s="6"/>
      <c r="LZ215" s="6"/>
      <c r="MA215" s="6"/>
      <c r="MB215" s="6"/>
      <c r="MC215" s="6"/>
      <c r="MD215" s="6"/>
      <c r="ME215" s="6"/>
      <c r="MF215" s="6"/>
      <c r="MG215" s="6"/>
      <c r="MH215" s="6"/>
      <c r="MI215" s="6"/>
      <c r="MJ215" s="6"/>
      <c r="MK215" s="6"/>
    </row>
    <row r="216" spans="1:349" ht="30" x14ac:dyDescent="0.25">
      <c r="B216" s="29" t="s">
        <v>62</v>
      </c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  <c r="JI216" s="6"/>
      <c r="JJ216" s="6"/>
      <c r="JK216" s="6"/>
      <c r="JL216" s="6"/>
      <c r="JM216" s="6"/>
      <c r="JN216" s="6"/>
      <c r="JO216" s="6"/>
      <c r="JP216" s="6"/>
      <c r="JQ216" s="6"/>
      <c r="JR216" s="6"/>
      <c r="JS216" s="6"/>
      <c r="JT216" s="6"/>
      <c r="JU216" s="6"/>
      <c r="JV216" s="6"/>
      <c r="JW216" s="6"/>
      <c r="JX216" s="6"/>
      <c r="JY216" s="6"/>
      <c r="JZ216" s="6"/>
      <c r="KA216" s="6"/>
      <c r="KB216" s="6"/>
      <c r="KC216" s="6"/>
      <c r="KD216" s="6"/>
      <c r="KE216" s="6"/>
      <c r="KF216" s="6"/>
      <c r="KG216" s="6"/>
      <c r="KH216" s="6"/>
      <c r="KI216" s="6"/>
      <c r="KJ216" s="6"/>
      <c r="KK216" s="6"/>
      <c r="KL216" s="6"/>
      <c r="KM216" s="6"/>
      <c r="KN216" s="6"/>
      <c r="KO216" s="6"/>
      <c r="KP216" s="6"/>
      <c r="KQ216" s="6"/>
      <c r="KR216" s="6"/>
      <c r="KS216" s="6"/>
      <c r="KT216" s="6"/>
      <c r="KU216" s="6"/>
      <c r="KV216" s="6"/>
      <c r="KW216" s="6"/>
      <c r="KX216" s="6"/>
      <c r="KY216" s="6"/>
      <c r="KZ216" s="6"/>
      <c r="LA216" s="6"/>
      <c r="LB216" s="6"/>
      <c r="LC216" s="6"/>
      <c r="LD216" s="6"/>
      <c r="LE216" s="6"/>
      <c r="LF216" s="6"/>
      <c r="LG216" s="6"/>
      <c r="LH216" s="6"/>
      <c r="LI216" s="6"/>
      <c r="LJ216" s="6"/>
      <c r="LK216" s="6"/>
      <c r="LL216" s="6"/>
      <c r="LM216" s="6"/>
      <c r="LN216" s="6"/>
      <c r="LO216" s="6"/>
      <c r="LP216" s="6"/>
      <c r="LQ216" s="6"/>
      <c r="LR216" s="6"/>
      <c r="LS216" s="6"/>
      <c r="LT216" s="6"/>
      <c r="LU216" s="6"/>
      <c r="LV216" s="6"/>
      <c r="LW216" s="6"/>
      <c r="LX216" s="6"/>
      <c r="LY216" s="6"/>
      <c r="LZ216" s="6"/>
      <c r="MA216" s="6"/>
      <c r="MB216" s="6"/>
      <c r="MC216" s="6"/>
      <c r="MD216" s="6"/>
      <c r="ME216" s="6"/>
      <c r="MF216" s="6"/>
      <c r="MG216" s="6"/>
      <c r="MH216" s="6"/>
      <c r="MI216" s="6"/>
      <c r="MJ216" s="6"/>
      <c r="MK216" s="6"/>
    </row>
    <row r="218" spans="1:349" ht="45" x14ac:dyDescent="0.25">
      <c r="B218" s="29" t="s">
        <v>63</v>
      </c>
    </row>
  </sheetData>
  <mergeCells count="152">
    <mergeCell ref="W168:W170"/>
    <mergeCell ref="W2:W4"/>
    <mergeCell ref="W21:W23"/>
    <mergeCell ref="W39:W41"/>
    <mergeCell ref="W57:W59"/>
    <mergeCell ref="W77:W79"/>
    <mergeCell ref="W95:W97"/>
    <mergeCell ref="W113:W115"/>
    <mergeCell ref="W131:W133"/>
    <mergeCell ref="W149:W151"/>
    <mergeCell ref="Q132:V132"/>
    <mergeCell ref="A134:V134"/>
    <mergeCell ref="A139:V139"/>
    <mergeCell ref="A148:V148"/>
    <mergeCell ref="A149:V149"/>
    <mergeCell ref="Q150:V150"/>
    <mergeCell ref="A152:V152"/>
    <mergeCell ref="A157:V157"/>
    <mergeCell ref="G132:G133"/>
    <mergeCell ref="M150:P150"/>
    <mergeCell ref="C132:C133"/>
    <mergeCell ref="Q78:V78"/>
    <mergeCell ref="A80:V80"/>
    <mergeCell ref="A85:V85"/>
    <mergeCell ref="A94:V94"/>
    <mergeCell ref="A95:V95"/>
    <mergeCell ref="Q96:V96"/>
    <mergeCell ref="A98:V98"/>
    <mergeCell ref="M96:P96"/>
    <mergeCell ref="A131:V131"/>
    <mergeCell ref="D114:F114"/>
    <mergeCell ref="K114:L114"/>
    <mergeCell ref="B78:B79"/>
    <mergeCell ref="C78:C79"/>
    <mergeCell ref="G78:G79"/>
    <mergeCell ref="M78:P78"/>
    <mergeCell ref="D96:F96"/>
    <mergeCell ref="D78:F78"/>
    <mergeCell ref="H78:J78"/>
    <mergeCell ref="K78:L78"/>
    <mergeCell ref="H114:J114"/>
    <mergeCell ref="A96:A97"/>
    <mergeCell ref="B96:B97"/>
    <mergeCell ref="A38:V38"/>
    <mergeCell ref="A39:V39"/>
    <mergeCell ref="Q40:V40"/>
    <mergeCell ref="A42:V42"/>
    <mergeCell ref="A47:V47"/>
    <mergeCell ref="A56:V56"/>
    <mergeCell ref="A57:V57"/>
    <mergeCell ref="A60:V60"/>
    <mergeCell ref="A66:V66"/>
    <mergeCell ref="H40:J40"/>
    <mergeCell ref="A40:A41"/>
    <mergeCell ref="B40:B41"/>
    <mergeCell ref="K40:L40"/>
    <mergeCell ref="D40:F40"/>
    <mergeCell ref="M58:P58"/>
    <mergeCell ref="Q58:T58"/>
    <mergeCell ref="A55:C55"/>
    <mergeCell ref="A58:A59"/>
    <mergeCell ref="B58:B59"/>
    <mergeCell ref="C58:C59"/>
    <mergeCell ref="G58:G59"/>
    <mergeCell ref="H58:J58"/>
    <mergeCell ref="D58:F58"/>
    <mergeCell ref="K58:L58"/>
    <mergeCell ref="A2:V2"/>
    <mergeCell ref="Q3:V3"/>
    <mergeCell ref="A10:V10"/>
    <mergeCell ref="A20:V20"/>
    <mergeCell ref="A21:V21"/>
    <mergeCell ref="Q22:V22"/>
    <mergeCell ref="A5:V5"/>
    <mergeCell ref="A24:V24"/>
    <mergeCell ref="A29:V29"/>
    <mergeCell ref="M22:P22"/>
    <mergeCell ref="D22:F22"/>
    <mergeCell ref="H22:J22"/>
    <mergeCell ref="K22:L22"/>
    <mergeCell ref="A169:A170"/>
    <mergeCell ref="B169:B170"/>
    <mergeCell ref="C169:C170"/>
    <mergeCell ref="G169:G170"/>
    <mergeCell ref="A166:C166"/>
    <mergeCell ref="K169:L169"/>
    <mergeCell ref="M169:P169"/>
    <mergeCell ref="M132:P132"/>
    <mergeCell ref="A75:C75"/>
    <mergeCell ref="C96:C97"/>
    <mergeCell ref="G96:G97"/>
    <mergeCell ref="G114:G115"/>
    <mergeCell ref="A132:A133"/>
    <mergeCell ref="B132:B133"/>
    <mergeCell ref="H132:J132"/>
    <mergeCell ref="A103:V103"/>
    <mergeCell ref="A112:V112"/>
    <mergeCell ref="A113:V113"/>
    <mergeCell ref="Q114:V114"/>
    <mergeCell ref="A116:V116"/>
    <mergeCell ref="A121:V121"/>
    <mergeCell ref="A130:V130"/>
    <mergeCell ref="A76:V76"/>
    <mergeCell ref="A77:V77"/>
    <mergeCell ref="A206:T211"/>
    <mergeCell ref="M3:P3"/>
    <mergeCell ref="K96:L96"/>
    <mergeCell ref="A93:C93"/>
    <mergeCell ref="H96:J96"/>
    <mergeCell ref="A78:A79"/>
    <mergeCell ref="H3:J3"/>
    <mergeCell ref="A19:C19"/>
    <mergeCell ref="K3:L3"/>
    <mergeCell ref="G3:G4"/>
    <mergeCell ref="B3:B4"/>
    <mergeCell ref="C3:C4"/>
    <mergeCell ref="A3:A4"/>
    <mergeCell ref="A22:A23"/>
    <mergeCell ref="B22:B23"/>
    <mergeCell ref="C22:C23"/>
    <mergeCell ref="G22:G23"/>
    <mergeCell ref="D3:F3"/>
    <mergeCell ref="A184:C184"/>
    <mergeCell ref="K150:L150"/>
    <mergeCell ref="A186:C186"/>
    <mergeCell ref="M114:P114"/>
    <mergeCell ref="A111:C111"/>
    <mergeCell ref="D150:F150"/>
    <mergeCell ref="A167:V167"/>
    <mergeCell ref="A168:V168"/>
    <mergeCell ref="Q169:V169"/>
    <mergeCell ref="A171:V171"/>
    <mergeCell ref="A176:V176"/>
    <mergeCell ref="A185:V185"/>
    <mergeCell ref="A37:C37"/>
    <mergeCell ref="C40:C41"/>
    <mergeCell ref="G40:G41"/>
    <mergeCell ref="M40:P40"/>
    <mergeCell ref="A150:A151"/>
    <mergeCell ref="B150:B151"/>
    <mergeCell ref="C150:C151"/>
    <mergeCell ref="G150:G151"/>
    <mergeCell ref="A147:C147"/>
    <mergeCell ref="D132:F132"/>
    <mergeCell ref="A129:C129"/>
    <mergeCell ref="A114:A115"/>
    <mergeCell ref="B114:B115"/>
    <mergeCell ref="C114:C115"/>
    <mergeCell ref="K132:L132"/>
    <mergeCell ref="H150:J150"/>
    <mergeCell ref="D169:F169"/>
    <mergeCell ref="H169:J169"/>
  </mergeCells>
  <phoneticPr fontId="0" type="noConversion"/>
  <pageMargins left="0.78740157480314965" right="0.51181102362204722" top="0.55118110236220474" bottom="0.59055118110236227" header="0.31496062992125984" footer="0.31496062992125984"/>
  <pageSetup paperSize="9" scale="38" orientation="landscape" r:id="rId1"/>
  <rowBreaks count="4" manualBreakCount="4">
    <brk id="37" max="16383" man="1"/>
    <brk id="76" max="16383" man="1"/>
    <brk id="111" max="16383" man="1"/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4"/>
  <sheetViews>
    <sheetView zoomScale="80" zoomScaleNormal="80" zoomScaleSheetLayoutView="70" workbookViewId="0">
      <selection activeCell="AJ204" sqref="AJ204"/>
    </sheetView>
  </sheetViews>
  <sheetFormatPr defaultRowHeight="15" x14ac:dyDescent="0.25"/>
  <cols>
    <col min="1" max="1" width="9.28515625" style="1" customWidth="1"/>
    <col min="2" max="2" width="43" style="29" customWidth="1"/>
    <col min="3" max="3" width="14" style="1" customWidth="1"/>
    <col min="4" max="4" width="12" style="49" customWidth="1"/>
    <col min="5" max="5" width="13.140625" style="49" customWidth="1"/>
    <col min="6" max="6" width="12.140625" style="49" customWidth="1"/>
    <col min="7" max="7" width="27" style="49" customWidth="1"/>
    <col min="8" max="8" width="8.85546875" style="68" hidden="1" customWidth="1"/>
    <col min="9" max="9" width="7.85546875" style="68" hidden="1" customWidth="1"/>
    <col min="10" max="10" width="6.5703125" style="68" hidden="1" customWidth="1"/>
    <col min="11" max="11" width="8.5703125" style="68" hidden="1" customWidth="1"/>
    <col min="12" max="12" width="8.42578125" style="68" hidden="1" customWidth="1"/>
    <col min="13" max="15" width="0" style="103" hidden="1" customWidth="1"/>
    <col min="16" max="16" width="0" style="68" hidden="1" customWidth="1"/>
    <col min="17" max="17" width="10.42578125" style="103" hidden="1" customWidth="1"/>
    <col min="18" max="18" width="11.85546875" style="103" hidden="1" customWidth="1"/>
    <col min="19" max="22" width="0" style="103" hidden="1" customWidth="1"/>
    <col min="23" max="23" width="12.85546875" style="103" hidden="1" customWidth="1"/>
    <col min="24" max="16384" width="9.140625" style="1"/>
  </cols>
  <sheetData>
    <row r="1" spans="1:23" ht="14.25" customHeight="1" x14ac:dyDescent="0.25"/>
    <row r="2" spans="1:23" ht="15" customHeight="1" x14ac:dyDescent="0.25">
      <c r="A2" s="143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91" t="s">
        <v>61</v>
      </c>
    </row>
    <row r="3" spans="1:23" ht="33" customHeight="1" x14ac:dyDescent="0.25">
      <c r="A3" s="151" t="s">
        <v>1</v>
      </c>
      <c r="B3" s="151" t="s">
        <v>2</v>
      </c>
      <c r="C3" s="151" t="s">
        <v>3</v>
      </c>
      <c r="D3" s="181" t="s">
        <v>5</v>
      </c>
      <c r="E3" s="182"/>
      <c r="F3" s="183"/>
      <c r="G3" s="159" t="s">
        <v>27</v>
      </c>
      <c r="H3" s="153" t="s">
        <v>8</v>
      </c>
      <c r="I3" s="154"/>
      <c r="J3" s="157"/>
      <c r="K3" s="153" t="s">
        <v>12</v>
      </c>
      <c r="L3" s="154"/>
      <c r="M3" s="184" t="s">
        <v>37</v>
      </c>
      <c r="N3" s="185"/>
      <c r="O3" s="185"/>
      <c r="P3" s="186"/>
      <c r="Q3" s="187" t="s">
        <v>38</v>
      </c>
      <c r="R3" s="188"/>
      <c r="S3" s="188"/>
      <c r="T3" s="188"/>
      <c r="U3" s="188"/>
      <c r="V3" s="189"/>
      <c r="W3" s="192"/>
    </row>
    <row r="4" spans="1:23" ht="19.5" customHeight="1" x14ac:dyDescent="0.25">
      <c r="A4" s="161"/>
      <c r="B4" s="161"/>
      <c r="C4" s="161"/>
      <c r="D4" s="63" t="s">
        <v>4</v>
      </c>
      <c r="E4" s="66" t="s">
        <v>6</v>
      </c>
      <c r="F4" s="79" t="s">
        <v>7</v>
      </c>
      <c r="G4" s="160"/>
      <c r="H4" s="82" t="s">
        <v>9</v>
      </c>
      <c r="I4" s="82" t="s">
        <v>10</v>
      </c>
      <c r="J4" s="82" t="s">
        <v>11</v>
      </c>
      <c r="K4" s="82" t="s">
        <v>13</v>
      </c>
      <c r="L4" s="81" t="s">
        <v>14</v>
      </c>
      <c r="M4" s="105" t="s">
        <v>9</v>
      </c>
      <c r="N4" s="105" t="s">
        <v>11</v>
      </c>
      <c r="O4" s="105" t="s">
        <v>39</v>
      </c>
      <c r="P4" s="112" t="s">
        <v>40</v>
      </c>
      <c r="Q4" s="105" t="s">
        <v>13</v>
      </c>
      <c r="R4" s="105" t="s">
        <v>41</v>
      </c>
      <c r="S4" s="105" t="s">
        <v>42</v>
      </c>
      <c r="T4" s="105" t="s">
        <v>14</v>
      </c>
      <c r="U4" s="122" t="s">
        <v>59</v>
      </c>
      <c r="V4" s="122" t="s">
        <v>60</v>
      </c>
      <c r="W4" s="193"/>
    </row>
    <row r="5" spans="1:23" x14ac:dyDescent="0.25">
      <c r="A5" s="143" t="s">
        <v>15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5"/>
      <c r="W5" s="122"/>
    </row>
    <row r="6" spans="1:23" ht="31.5" customHeight="1" x14ac:dyDescent="0.25">
      <c r="A6" s="10">
        <v>202</v>
      </c>
      <c r="B6" s="11" t="s">
        <v>29</v>
      </c>
      <c r="C6" s="2">
        <v>200</v>
      </c>
      <c r="D6" s="60">
        <v>7.7</v>
      </c>
      <c r="E6" s="60">
        <v>11.08</v>
      </c>
      <c r="F6" s="60">
        <v>47.97</v>
      </c>
      <c r="G6" s="60">
        <v>343</v>
      </c>
      <c r="H6" s="69">
        <v>7.0000000000000007E-2</v>
      </c>
      <c r="I6" s="69">
        <v>0.05</v>
      </c>
      <c r="J6" s="69"/>
      <c r="K6" s="69">
        <v>13.9</v>
      </c>
      <c r="L6" s="70">
        <v>0.76</v>
      </c>
      <c r="M6" s="89">
        <v>7.0000000000000007E-2</v>
      </c>
      <c r="N6" s="51">
        <v>2</v>
      </c>
      <c r="O6" s="89">
        <v>230</v>
      </c>
      <c r="P6" s="71">
        <v>3.58</v>
      </c>
      <c r="Q6" s="89">
        <v>90</v>
      </c>
      <c r="R6" s="89">
        <v>1.6</v>
      </c>
      <c r="S6" s="89"/>
      <c r="T6" s="89">
        <v>4.3899999999999997</v>
      </c>
      <c r="U6" s="122">
        <v>0.03</v>
      </c>
      <c r="V6" s="122">
        <v>3.5</v>
      </c>
      <c r="W6" s="122"/>
    </row>
    <row r="7" spans="1:23" ht="34.5" customHeight="1" x14ac:dyDescent="0.25">
      <c r="A7" s="10">
        <v>69</v>
      </c>
      <c r="B7" s="11" t="s">
        <v>54</v>
      </c>
      <c r="C7" s="2" t="s">
        <v>73</v>
      </c>
      <c r="D7" s="2">
        <v>3.75</v>
      </c>
      <c r="E7" s="2">
        <v>1.45</v>
      </c>
      <c r="F7" s="60">
        <v>25.7</v>
      </c>
      <c r="G7" s="60">
        <v>131</v>
      </c>
      <c r="H7" s="69"/>
      <c r="I7" s="69"/>
      <c r="J7" s="69"/>
      <c r="K7" s="69"/>
      <c r="L7" s="70"/>
      <c r="M7" s="51">
        <v>3.6999999999999998E-2</v>
      </c>
      <c r="N7" s="51">
        <v>9</v>
      </c>
      <c r="O7" s="89"/>
      <c r="P7" s="71">
        <v>7.0000000000000007E-2</v>
      </c>
      <c r="Q7" s="89">
        <v>15</v>
      </c>
      <c r="R7" s="89"/>
      <c r="S7" s="89">
        <v>25.6</v>
      </c>
      <c r="T7" s="89">
        <v>1</v>
      </c>
      <c r="U7" s="122"/>
      <c r="V7" s="122"/>
      <c r="W7" s="122"/>
    </row>
    <row r="8" spans="1:23" ht="24.75" customHeight="1" x14ac:dyDescent="0.25">
      <c r="A8" s="53" t="s">
        <v>51</v>
      </c>
      <c r="B8" s="46" t="s">
        <v>64</v>
      </c>
      <c r="C8" s="60">
        <v>108</v>
      </c>
      <c r="D8" s="60">
        <v>5</v>
      </c>
      <c r="E8" s="60">
        <v>3.2</v>
      </c>
      <c r="F8" s="60">
        <v>3.5</v>
      </c>
      <c r="G8" s="60">
        <v>70</v>
      </c>
      <c r="H8" s="60"/>
      <c r="I8" s="60"/>
      <c r="J8" s="60"/>
      <c r="K8" s="60"/>
      <c r="L8" s="90"/>
      <c r="M8" s="51">
        <v>0.04</v>
      </c>
      <c r="N8" s="51">
        <v>0.6</v>
      </c>
      <c r="O8" s="89">
        <v>20</v>
      </c>
      <c r="P8" s="71">
        <v>1.4999999999999999E-2</v>
      </c>
      <c r="Q8" s="89">
        <v>122</v>
      </c>
      <c r="R8" s="89">
        <v>96</v>
      </c>
      <c r="S8" s="89">
        <v>15</v>
      </c>
      <c r="T8" s="89">
        <v>0.1</v>
      </c>
      <c r="U8" s="122"/>
      <c r="V8" s="122"/>
      <c r="W8" s="122"/>
    </row>
    <row r="9" spans="1:23" ht="21" customHeight="1" x14ac:dyDescent="0.25">
      <c r="A9" s="10">
        <v>457</v>
      </c>
      <c r="B9" s="11" t="s">
        <v>101</v>
      </c>
      <c r="C9" s="9" t="s">
        <v>28</v>
      </c>
      <c r="D9" s="45">
        <v>2.61</v>
      </c>
      <c r="E9" s="2">
        <v>0.45</v>
      </c>
      <c r="F9" s="60">
        <v>25.95</v>
      </c>
      <c r="G9" s="60">
        <v>119</v>
      </c>
      <c r="H9" s="69">
        <v>0.03</v>
      </c>
      <c r="I9" s="69">
        <v>7.0000000000000007E-2</v>
      </c>
      <c r="J9" s="69">
        <v>0.65</v>
      </c>
      <c r="K9" s="69">
        <v>117.39</v>
      </c>
      <c r="L9" s="70">
        <v>0.51</v>
      </c>
      <c r="M9" s="51">
        <v>0.03</v>
      </c>
      <c r="N9" s="51">
        <v>4.9000000000000004</v>
      </c>
      <c r="O9" s="89"/>
      <c r="P9" s="71">
        <v>4.03</v>
      </c>
      <c r="Q9" s="89">
        <v>175</v>
      </c>
      <c r="R9" s="89">
        <v>162</v>
      </c>
      <c r="S9" s="89">
        <v>18.899999999999999</v>
      </c>
      <c r="T9" s="89">
        <v>1.62</v>
      </c>
      <c r="U9" s="122"/>
      <c r="V9" s="122"/>
      <c r="W9" s="122"/>
    </row>
    <row r="10" spans="1:23" s="12" customFormat="1" ht="15" customHeight="1" x14ac:dyDescent="0.2">
      <c r="A10" s="143" t="s">
        <v>16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5"/>
      <c r="W10" s="133"/>
    </row>
    <row r="11" spans="1:23" s="12" customFormat="1" ht="34.5" customHeight="1" x14ac:dyDescent="0.25">
      <c r="A11" s="95">
        <v>1</v>
      </c>
      <c r="B11" s="11" t="s">
        <v>77</v>
      </c>
      <c r="C11" s="10">
        <v>100</v>
      </c>
      <c r="D11" s="53">
        <v>6.2</v>
      </c>
      <c r="E11" s="53">
        <v>9.5299999999999994</v>
      </c>
      <c r="F11" s="53">
        <v>7.31</v>
      </c>
      <c r="G11" s="53">
        <v>150</v>
      </c>
      <c r="H11" s="72"/>
      <c r="I11" s="72"/>
      <c r="J11" s="72"/>
      <c r="K11" s="72"/>
      <c r="L11" s="73"/>
      <c r="M11" s="51">
        <v>0.04</v>
      </c>
      <c r="N11" s="89">
        <v>0.05</v>
      </c>
      <c r="O11" s="89">
        <v>50</v>
      </c>
      <c r="P11" s="71">
        <v>0.11</v>
      </c>
      <c r="Q11" s="89">
        <v>52.9</v>
      </c>
      <c r="R11" s="89">
        <v>61</v>
      </c>
      <c r="S11" s="89">
        <v>76</v>
      </c>
      <c r="T11" s="89">
        <v>2.06</v>
      </c>
      <c r="U11" s="122">
        <v>8.0000000000000002E-3</v>
      </c>
      <c r="V11" s="122"/>
      <c r="W11" s="133"/>
    </row>
    <row r="12" spans="1:23" ht="25.5" customHeight="1" x14ac:dyDescent="0.25">
      <c r="A12" s="10">
        <v>109</v>
      </c>
      <c r="B12" s="11" t="s">
        <v>78</v>
      </c>
      <c r="C12" s="2">
        <v>250</v>
      </c>
      <c r="D12" s="60">
        <v>7.3</v>
      </c>
      <c r="E12" s="60">
        <v>6.8</v>
      </c>
      <c r="F12" s="60">
        <v>12.5</v>
      </c>
      <c r="G12" s="60">
        <v>162</v>
      </c>
      <c r="H12" s="69"/>
      <c r="I12" s="69"/>
      <c r="J12" s="69"/>
      <c r="K12" s="69"/>
      <c r="L12" s="70"/>
      <c r="M12" s="51">
        <v>1.0999999999999999E-2</v>
      </c>
      <c r="N12" s="89">
        <v>0.05</v>
      </c>
      <c r="O12" s="89"/>
      <c r="P12" s="71"/>
      <c r="Q12" s="89">
        <v>159.65</v>
      </c>
      <c r="R12" s="89">
        <v>71</v>
      </c>
      <c r="S12" s="89">
        <v>35.9</v>
      </c>
      <c r="T12" s="89">
        <v>0.95</v>
      </c>
      <c r="U12" s="122">
        <v>1.0999999999999999E-2</v>
      </c>
      <c r="V12" s="122">
        <v>2.2000000000000002</v>
      </c>
      <c r="W12" s="122"/>
    </row>
    <row r="13" spans="1:23" ht="33" customHeight="1" x14ac:dyDescent="0.25">
      <c r="A13" s="10">
        <v>377</v>
      </c>
      <c r="B13" s="11" t="s">
        <v>34</v>
      </c>
      <c r="C13" s="2">
        <v>180</v>
      </c>
      <c r="D13" s="60">
        <v>4.0999999999999996</v>
      </c>
      <c r="E13" s="60">
        <v>8.48</v>
      </c>
      <c r="F13" s="60">
        <v>18.78</v>
      </c>
      <c r="G13" s="60">
        <v>94</v>
      </c>
      <c r="H13" s="69"/>
      <c r="I13" s="69"/>
      <c r="J13" s="69"/>
      <c r="K13" s="69"/>
      <c r="L13" s="70"/>
      <c r="M13" s="51">
        <v>0.01</v>
      </c>
      <c r="N13" s="89">
        <v>0.9</v>
      </c>
      <c r="O13" s="89">
        <v>260</v>
      </c>
      <c r="P13" s="71">
        <v>0.1</v>
      </c>
      <c r="Q13" s="89">
        <v>80.3</v>
      </c>
      <c r="R13" s="89">
        <v>82.4</v>
      </c>
      <c r="S13" s="89">
        <v>39.04</v>
      </c>
      <c r="T13" s="89">
        <v>7.1999999999999995E-2</v>
      </c>
      <c r="U13" s="122">
        <v>1.2999999999999999E-2</v>
      </c>
      <c r="V13" s="122"/>
      <c r="W13" s="122"/>
    </row>
    <row r="14" spans="1:23" ht="22.5" customHeight="1" x14ac:dyDescent="0.25">
      <c r="A14" s="10">
        <v>307</v>
      </c>
      <c r="B14" s="11" t="s">
        <v>79</v>
      </c>
      <c r="C14" s="2">
        <v>120</v>
      </c>
      <c r="D14" s="60">
        <v>6.35</v>
      </c>
      <c r="E14" s="60">
        <v>5.19</v>
      </c>
      <c r="F14" s="60">
        <v>6.01</v>
      </c>
      <c r="G14" s="60">
        <v>142</v>
      </c>
      <c r="H14" s="71">
        <v>0.09</v>
      </c>
      <c r="I14" s="71">
        <v>0.08</v>
      </c>
      <c r="J14" s="71">
        <v>2.88</v>
      </c>
      <c r="K14" s="71">
        <v>36.14</v>
      </c>
      <c r="L14" s="74">
        <v>0.63</v>
      </c>
      <c r="M14" s="51">
        <v>1.0999999999999999E-2</v>
      </c>
      <c r="N14" s="89">
        <v>3.5999999999999997E-2</v>
      </c>
      <c r="O14" s="89">
        <v>60</v>
      </c>
      <c r="P14" s="71">
        <v>0.1</v>
      </c>
      <c r="Q14" s="89">
        <v>138</v>
      </c>
      <c r="R14" s="89">
        <v>69.58</v>
      </c>
      <c r="S14" s="89">
        <v>31.26</v>
      </c>
      <c r="T14" s="89">
        <v>0.01</v>
      </c>
      <c r="U14" s="122">
        <v>1.4999999999999999E-2</v>
      </c>
      <c r="V14" s="122"/>
      <c r="W14" s="122"/>
    </row>
    <row r="15" spans="1:23" ht="23.25" customHeight="1" x14ac:dyDescent="0.25">
      <c r="A15" s="10">
        <v>457</v>
      </c>
      <c r="B15" s="11" t="s">
        <v>101</v>
      </c>
      <c r="C15" s="2">
        <v>200</v>
      </c>
      <c r="D15" s="60">
        <v>0.12</v>
      </c>
      <c r="E15" s="60"/>
      <c r="F15" s="60">
        <v>38.71</v>
      </c>
      <c r="G15" s="60">
        <v>155</v>
      </c>
      <c r="H15" s="69"/>
      <c r="I15" s="69"/>
      <c r="J15" s="69">
        <v>0.05</v>
      </c>
      <c r="K15" s="69">
        <v>4.3499999999999996</v>
      </c>
      <c r="L15" s="70">
        <v>0.36</v>
      </c>
      <c r="M15" s="51">
        <v>0.01</v>
      </c>
      <c r="N15" s="89">
        <v>3.9</v>
      </c>
      <c r="O15" s="89"/>
      <c r="P15" s="71">
        <v>0.02</v>
      </c>
      <c r="Q15" s="89">
        <v>4.8600000000000003</v>
      </c>
      <c r="R15" s="89">
        <v>8</v>
      </c>
      <c r="S15" s="89">
        <v>1.36</v>
      </c>
      <c r="T15" s="89">
        <v>0.22</v>
      </c>
      <c r="U15" s="122"/>
      <c r="V15" s="122"/>
      <c r="W15" s="122"/>
    </row>
    <row r="16" spans="1:23" ht="23.25" customHeight="1" x14ac:dyDescent="0.25">
      <c r="A16" s="10" t="s">
        <v>51</v>
      </c>
      <c r="B16" s="13" t="s">
        <v>36</v>
      </c>
      <c r="C16" s="2">
        <v>100</v>
      </c>
      <c r="D16" s="60">
        <v>0.4</v>
      </c>
      <c r="E16" s="60">
        <v>0.4</v>
      </c>
      <c r="F16" s="60">
        <v>10.4</v>
      </c>
      <c r="G16" s="60">
        <v>45</v>
      </c>
      <c r="H16" s="69"/>
      <c r="I16" s="69"/>
      <c r="J16" s="69"/>
      <c r="K16" s="69"/>
      <c r="L16" s="70"/>
      <c r="M16" s="51">
        <v>0.03</v>
      </c>
      <c r="N16" s="51">
        <v>10</v>
      </c>
      <c r="O16" s="89">
        <v>5</v>
      </c>
      <c r="P16" s="71">
        <v>0.4</v>
      </c>
      <c r="Q16" s="89">
        <v>16</v>
      </c>
      <c r="R16" s="89">
        <v>11</v>
      </c>
      <c r="S16" s="89">
        <v>9</v>
      </c>
      <c r="T16" s="89">
        <v>3.78</v>
      </c>
      <c r="U16" s="122"/>
      <c r="V16" s="122"/>
      <c r="W16" s="122"/>
    </row>
    <row r="17" spans="1:23" ht="21" customHeight="1" x14ac:dyDescent="0.25">
      <c r="A17" s="10" t="s">
        <v>51</v>
      </c>
      <c r="B17" s="11" t="s">
        <v>52</v>
      </c>
      <c r="C17" s="2">
        <v>42</v>
      </c>
      <c r="D17" s="2">
        <v>3</v>
      </c>
      <c r="E17" s="2">
        <v>0.25</v>
      </c>
      <c r="F17" s="2">
        <v>13.8</v>
      </c>
      <c r="G17" s="60">
        <v>76</v>
      </c>
      <c r="H17" s="2"/>
      <c r="I17" s="2"/>
      <c r="J17" s="2"/>
      <c r="K17" s="2"/>
      <c r="L17" s="88"/>
      <c r="M17" s="51">
        <v>1.0999999999999999E-2</v>
      </c>
      <c r="N17" s="89"/>
      <c r="O17" s="89"/>
      <c r="P17" s="71">
        <v>0.05</v>
      </c>
      <c r="Q17" s="89">
        <v>11</v>
      </c>
      <c r="R17" s="89">
        <v>33</v>
      </c>
      <c r="S17" s="89"/>
      <c r="T17" s="89">
        <v>0.26</v>
      </c>
      <c r="U17" s="122"/>
      <c r="V17" s="122"/>
      <c r="W17" s="122"/>
    </row>
    <row r="18" spans="1:23" s="20" customFormat="1" ht="26.25" customHeight="1" x14ac:dyDescent="0.25">
      <c r="A18" s="10" t="s">
        <v>51</v>
      </c>
      <c r="B18" s="11" t="s">
        <v>53</v>
      </c>
      <c r="C18" s="2">
        <v>70</v>
      </c>
      <c r="D18" s="2">
        <v>5</v>
      </c>
      <c r="E18" s="2">
        <v>1.2</v>
      </c>
      <c r="F18" s="2">
        <v>22</v>
      </c>
      <c r="G18" s="60">
        <v>130</v>
      </c>
      <c r="H18" s="2">
        <v>0.18</v>
      </c>
      <c r="I18" s="2">
        <v>0.08</v>
      </c>
      <c r="J18" s="2"/>
      <c r="K18" s="2">
        <v>35</v>
      </c>
      <c r="L18" s="88">
        <v>3.9</v>
      </c>
      <c r="M18" s="51">
        <v>4.1000000000000002E-2</v>
      </c>
      <c r="N18" s="89"/>
      <c r="O18" s="89"/>
      <c r="P18" s="71">
        <v>0.05</v>
      </c>
      <c r="Q18" s="89">
        <v>21</v>
      </c>
      <c r="R18" s="89">
        <v>66</v>
      </c>
      <c r="S18" s="89"/>
      <c r="T18" s="89">
        <v>0.35</v>
      </c>
      <c r="U18" s="122"/>
      <c r="V18" s="122"/>
      <c r="W18" s="122"/>
    </row>
    <row r="19" spans="1:23" s="20" customFormat="1" ht="26.25" customHeight="1" x14ac:dyDescent="0.2">
      <c r="A19" s="146" t="s">
        <v>17</v>
      </c>
      <c r="B19" s="147"/>
      <c r="C19" s="147"/>
      <c r="D19" s="110">
        <f>D6+D7+D8+D9+D11+D12+D13+D14+D15+D16+D17+D18</f>
        <v>51.529999999999994</v>
      </c>
      <c r="E19" s="110">
        <f t="shared" ref="E19:W19" si="0">E6+E7+E8+E9+E11+E12+E13+E14+E15+E16+E17+E18</f>
        <v>48.029999999999994</v>
      </c>
      <c r="F19" s="110">
        <f t="shared" si="0"/>
        <v>232.63000000000002</v>
      </c>
      <c r="G19" s="110">
        <f t="shared" si="0"/>
        <v>1617</v>
      </c>
      <c r="H19" s="110">
        <f t="shared" si="0"/>
        <v>0.37</v>
      </c>
      <c r="I19" s="110">
        <f t="shared" si="0"/>
        <v>0.28000000000000003</v>
      </c>
      <c r="J19" s="110">
        <f t="shared" si="0"/>
        <v>3.5799999999999996</v>
      </c>
      <c r="K19" s="110">
        <f t="shared" si="0"/>
        <v>206.78</v>
      </c>
      <c r="L19" s="110">
        <f t="shared" si="0"/>
        <v>6.16</v>
      </c>
      <c r="M19" s="110">
        <f t="shared" si="0"/>
        <v>0.34100000000000003</v>
      </c>
      <c r="N19" s="110">
        <f t="shared" si="0"/>
        <v>31.436</v>
      </c>
      <c r="O19" s="117">
        <f t="shared" si="0"/>
        <v>625</v>
      </c>
      <c r="P19" s="113">
        <f t="shared" si="0"/>
        <v>8.5250000000000021</v>
      </c>
      <c r="Q19" s="117">
        <f t="shared" si="0"/>
        <v>885.70999999999992</v>
      </c>
      <c r="R19" s="117">
        <f t="shared" si="0"/>
        <v>661.58</v>
      </c>
      <c r="S19" s="117">
        <f t="shared" si="0"/>
        <v>252.06</v>
      </c>
      <c r="T19" s="117">
        <f t="shared" si="0"/>
        <v>14.811999999999998</v>
      </c>
      <c r="U19" s="117">
        <f t="shared" si="0"/>
        <v>7.6999999999999999E-2</v>
      </c>
      <c r="V19" s="117">
        <f t="shared" si="0"/>
        <v>5.7</v>
      </c>
      <c r="W19" s="117">
        <f t="shared" si="0"/>
        <v>0</v>
      </c>
    </row>
    <row r="20" spans="1:23" ht="13.5" customHeight="1" x14ac:dyDescent="0.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5"/>
      <c r="W20" s="122"/>
    </row>
    <row r="21" spans="1:23" ht="15" customHeight="1" x14ac:dyDescent="0.25">
      <c r="A21" s="143" t="s">
        <v>18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5"/>
      <c r="W21" s="191" t="s">
        <v>61</v>
      </c>
    </row>
    <row r="22" spans="1:23" ht="46.5" customHeight="1" x14ac:dyDescent="0.25">
      <c r="A22" s="151" t="s">
        <v>1</v>
      </c>
      <c r="B22" s="151" t="s">
        <v>2</v>
      </c>
      <c r="C22" s="148" t="s">
        <v>3</v>
      </c>
      <c r="D22" s="181" t="s">
        <v>5</v>
      </c>
      <c r="E22" s="182"/>
      <c r="F22" s="182"/>
      <c r="G22" s="159" t="s">
        <v>27</v>
      </c>
      <c r="H22" s="155" t="s">
        <v>8</v>
      </c>
      <c r="I22" s="155"/>
      <c r="J22" s="155"/>
      <c r="K22" s="155" t="s">
        <v>12</v>
      </c>
      <c r="L22" s="153"/>
      <c r="M22" s="184" t="s">
        <v>37</v>
      </c>
      <c r="N22" s="185"/>
      <c r="O22" s="185"/>
      <c r="P22" s="186"/>
      <c r="Q22" s="187" t="s">
        <v>38</v>
      </c>
      <c r="R22" s="188"/>
      <c r="S22" s="188"/>
      <c r="T22" s="188"/>
      <c r="U22" s="188"/>
      <c r="V22" s="189"/>
      <c r="W22" s="192"/>
    </row>
    <row r="23" spans="1:23" ht="15" customHeight="1" x14ac:dyDescent="0.25">
      <c r="A23" s="152"/>
      <c r="B23" s="152"/>
      <c r="C23" s="137"/>
      <c r="D23" s="63" t="s">
        <v>4</v>
      </c>
      <c r="E23" s="66" t="s">
        <v>6</v>
      </c>
      <c r="F23" s="80" t="s">
        <v>7</v>
      </c>
      <c r="G23" s="162"/>
      <c r="H23" s="82" t="s">
        <v>9</v>
      </c>
      <c r="I23" s="82" t="s">
        <v>10</v>
      </c>
      <c r="J23" s="82" t="s">
        <v>11</v>
      </c>
      <c r="K23" s="82" t="s">
        <v>13</v>
      </c>
      <c r="L23" s="81" t="s">
        <v>14</v>
      </c>
      <c r="M23" s="105" t="s">
        <v>9</v>
      </c>
      <c r="N23" s="105" t="s">
        <v>11</v>
      </c>
      <c r="O23" s="105" t="s">
        <v>39</v>
      </c>
      <c r="P23" s="112" t="s">
        <v>40</v>
      </c>
      <c r="Q23" s="105" t="s">
        <v>13</v>
      </c>
      <c r="R23" s="105" t="s">
        <v>41</v>
      </c>
      <c r="S23" s="105" t="s">
        <v>42</v>
      </c>
      <c r="T23" s="105" t="s">
        <v>14</v>
      </c>
      <c r="U23" s="122" t="s">
        <v>59</v>
      </c>
      <c r="V23" s="122" t="s">
        <v>60</v>
      </c>
      <c r="W23" s="193"/>
    </row>
    <row r="24" spans="1:23" s="12" customFormat="1" ht="17.25" customHeight="1" x14ac:dyDescent="0.2">
      <c r="A24" s="143" t="s">
        <v>15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5"/>
      <c r="W24" s="133"/>
    </row>
    <row r="25" spans="1:23" ht="37.5" customHeight="1" x14ac:dyDescent="0.25">
      <c r="A25" s="10">
        <v>202</v>
      </c>
      <c r="B25" s="11" t="s">
        <v>29</v>
      </c>
      <c r="C25" s="2">
        <v>200</v>
      </c>
      <c r="D25" s="60">
        <v>9.5</v>
      </c>
      <c r="E25" s="60">
        <v>13.7</v>
      </c>
      <c r="F25" s="60">
        <v>61.8</v>
      </c>
      <c r="G25" s="60">
        <v>345</v>
      </c>
      <c r="H25" s="69"/>
      <c r="I25" s="69"/>
      <c r="J25" s="69"/>
      <c r="K25" s="69"/>
      <c r="L25" s="70"/>
      <c r="M25" s="89">
        <v>1.125</v>
      </c>
      <c r="N25" s="51">
        <v>2.48</v>
      </c>
      <c r="O25" s="89">
        <v>245</v>
      </c>
      <c r="P25" s="71">
        <v>0.5</v>
      </c>
      <c r="Q25" s="89">
        <v>80</v>
      </c>
      <c r="R25" s="89">
        <v>90</v>
      </c>
      <c r="S25" s="89"/>
      <c r="T25" s="89"/>
      <c r="U25" s="122">
        <v>0.03</v>
      </c>
      <c r="V25" s="122">
        <v>3.5</v>
      </c>
      <c r="W25" s="122"/>
    </row>
    <row r="26" spans="1:23" ht="15.75" customHeight="1" x14ac:dyDescent="0.25">
      <c r="A26" s="10">
        <v>464</v>
      </c>
      <c r="B26" s="11" t="s">
        <v>30</v>
      </c>
      <c r="C26" s="2">
        <v>200</v>
      </c>
      <c r="D26" s="2">
        <v>2.79</v>
      </c>
      <c r="E26" s="2">
        <v>0.04</v>
      </c>
      <c r="F26" s="60">
        <v>19.8</v>
      </c>
      <c r="G26" s="60">
        <v>91</v>
      </c>
      <c r="H26" s="69">
        <v>0.03</v>
      </c>
      <c r="I26" s="69">
        <v>7.0000000000000007E-2</v>
      </c>
      <c r="J26" s="69">
        <v>1</v>
      </c>
      <c r="K26" s="69">
        <v>113.8</v>
      </c>
      <c r="L26" s="70">
        <v>0.14000000000000001</v>
      </c>
      <c r="M26" s="51">
        <v>0.02</v>
      </c>
      <c r="N26" s="51">
        <v>3.2</v>
      </c>
      <c r="O26" s="89"/>
      <c r="P26" s="71">
        <v>0.03</v>
      </c>
      <c r="Q26" s="89">
        <v>135</v>
      </c>
      <c r="R26" s="89">
        <v>332</v>
      </c>
      <c r="S26" s="89"/>
      <c r="T26" s="89">
        <v>0.72</v>
      </c>
      <c r="U26" s="122"/>
      <c r="V26" s="122"/>
      <c r="W26" s="122"/>
    </row>
    <row r="27" spans="1:23" ht="15.75" customHeight="1" x14ac:dyDescent="0.25">
      <c r="A27" s="53" t="s">
        <v>51</v>
      </c>
      <c r="B27" s="46" t="s">
        <v>64</v>
      </c>
      <c r="C27" s="60">
        <v>108</v>
      </c>
      <c r="D27" s="60">
        <v>5</v>
      </c>
      <c r="E27" s="60">
        <v>3.2</v>
      </c>
      <c r="F27" s="60">
        <v>3.5</v>
      </c>
      <c r="G27" s="60">
        <v>70</v>
      </c>
      <c r="H27" s="60"/>
      <c r="I27" s="60"/>
      <c r="J27" s="60"/>
      <c r="K27" s="60"/>
      <c r="L27" s="90"/>
      <c r="M27" s="51">
        <v>0.04</v>
      </c>
      <c r="N27" s="51">
        <v>0.6</v>
      </c>
      <c r="O27" s="89">
        <v>20</v>
      </c>
      <c r="P27" s="71">
        <v>1.4999999999999999E-2</v>
      </c>
      <c r="Q27" s="89">
        <v>122</v>
      </c>
      <c r="R27" s="89">
        <v>96</v>
      </c>
      <c r="S27" s="89">
        <v>15</v>
      </c>
      <c r="T27" s="89">
        <v>0.1</v>
      </c>
      <c r="U27" s="122"/>
      <c r="V27" s="122"/>
      <c r="W27" s="122"/>
    </row>
    <row r="28" spans="1:23" ht="21" customHeight="1" x14ac:dyDescent="0.25">
      <c r="A28" s="10">
        <v>63</v>
      </c>
      <c r="B28" s="11" t="s">
        <v>55</v>
      </c>
      <c r="C28" s="3" t="s">
        <v>73</v>
      </c>
      <c r="D28" s="2">
        <v>3.75</v>
      </c>
      <c r="E28" s="2">
        <v>1.45</v>
      </c>
      <c r="F28" s="60">
        <v>25.7</v>
      </c>
      <c r="G28" s="60">
        <v>131</v>
      </c>
      <c r="H28" s="69">
        <v>0.06</v>
      </c>
      <c r="I28" s="69">
        <v>0.03</v>
      </c>
      <c r="J28" s="69"/>
      <c r="K28" s="69">
        <v>11.2</v>
      </c>
      <c r="L28" s="70">
        <v>0.56999999999999995</v>
      </c>
      <c r="M28" s="51">
        <v>0.01</v>
      </c>
      <c r="N28" s="51"/>
      <c r="O28" s="89"/>
      <c r="P28" s="71">
        <v>7.0000000000000007E-2</v>
      </c>
      <c r="Q28" s="89">
        <v>15</v>
      </c>
      <c r="R28" s="89"/>
      <c r="S28" s="89"/>
      <c r="T28" s="89">
        <v>1</v>
      </c>
      <c r="U28" s="122"/>
      <c r="V28" s="122"/>
      <c r="W28" s="122"/>
    </row>
    <row r="29" spans="1:23" s="12" customFormat="1" ht="15" customHeight="1" x14ac:dyDescent="0.2">
      <c r="A29" s="143" t="s">
        <v>16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5"/>
      <c r="W29" s="133"/>
    </row>
    <row r="30" spans="1:23" ht="31.5" customHeight="1" x14ac:dyDescent="0.25">
      <c r="A30" s="10">
        <v>115</v>
      </c>
      <c r="B30" s="46" t="s">
        <v>80</v>
      </c>
      <c r="C30" s="2">
        <v>250</v>
      </c>
      <c r="D30" s="60">
        <v>5.8</v>
      </c>
      <c r="E30" s="60">
        <v>8</v>
      </c>
      <c r="F30" s="60">
        <v>12.8</v>
      </c>
      <c r="G30" s="60">
        <v>158</v>
      </c>
      <c r="H30" s="69"/>
      <c r="I30" s="69"/>
      <c r="J30" s="69"/>
      <c r="K30" s="69"/>
      <c r="L30" s="70"/>
      <c r="M30" s="51">
        <v>0.05</v>
      </c>
      <c r="N30" s="89">
        <v>3.65</v>
      </c>
      <c r="O30" s="89"/>
      <c r="P30" s="71">
        <v>0.04</v>
      </c>
      <c r="Q30" s="89">
        <v>166.4</v>
      </c>
      <c r="R30" s="89">
        <v>93</v>
      </c>
      <c r="S30" s="89">
        <v>14.52</v>
      </c>
      <c r="T30" s="89">
        <v>0.44</v>
      </c>
      <c r="U30" s="122">
        <v>1.0999999999999999E-2</v>
      </c>
      <c r="V30" s="122">
        <v>1.89</v>
      </c>
      <c r="W30" s="122"/>
    </row>
    <row r="31" spans="1:23" ht="31.5" customHeight="1" x14ac:dyDescent="0.25">
      <c r="A31" s="10">
        <v>47</v>
      </c>
      <c r="B31" s="46" t="s">
        <v>57</v>
      </c>
      <c r="C31" s="10">
        <v>100</v>
      </c>
      <c r="D31" s="53">
        <v>3.2</v>
      </c>
      <c r="E31" s="53">
        <v>9</v>
      </c>
      <c r="F31" s="53">
        <v>15</v>
      </c>
      <c r="G31" s="53">
        <v>170</v>
      </c>
      <c r="H31" s="72"/>
      <c r="I31" s="72"/>
      <c r="J31" s="72"/>
      <c r="K31" s="72"/>
      <c r="L31" s="73"/>
      <c r="M31" s="51">
        <v>0.04</v>
      </c>
      <c r="N31" s="89">
        <v>0.05</v>
      </c>
      <c r="O31" s="89">
        <v>380</v>
      </c>
      <c r="P31" s="71">
        <v>2.1999999999999999E-2</v>
      </c>
      <c r="Q31" s="89">
        <v>40</v>
      </c>
      <c r="R31" s="89">
        <v>65</v>
      </c>
      <c r="S31" s="89"/>
      <c r="T31" s="89">
        <v>2.4</v>
      </c>
      <c r="U31" s="122">
        <v>8.0000000000000002E-3</v>
      </c>
      <c r="V31" s="122"/>
      <c r="W31" s="122"/>
    </row>
    <row r="32" spans="1:23" ht="33.75" customHeight="1" x14ac:dyDescent="0.25">
      <c r="A32" s="95">
        <v>328</v>
      </c>
      <c r="B32" s="46" t="s">
        <v>81</v>
      </c>
      <c r="C32" s="2">
        <v>250</v>
      </c>
      <c r="D32" s="60">
        <v>6.6</v>
      </c>
      <c r="E32" s="60">
        <v>22.26</v>
      </c>
      <c r="F32" s="60">
        <v>6.4</v>
      </c>
      <c r="G32" s="60">
        <v>255</v>
      </c>
      <c r="H32" s="69">
        <v>0.12</v>
      </c>
      <c r="I32" s="69">
        <v>0.24</v>
      </c>
      <c r="J32" s="69">
        <v>37.200000000000003</v>
      </c>
      <c r="K32" s="69">
        <v>100.8</v>
      </c>
      <c r="L32" s="70">
        <v>4.4000000000000004</v>
      </c>
      <c r="M32" s="51">
        <v>2.38</v>
      </c>
      <c r="N32" s="89">
        <v>4</v>
      </c>
      <c r="O32" s="89"/>
      <c r="P32" s="71">
        <v>17.38</v>
      </c>
      <c r="Q32" s="89">
        <v>37.4</v>
      </c>
      <c r="R32" s="89">
        <v>170.49</v>
      </c>
      <c r="S32" s="89">
        <v>177.14</v>
      </c>
      <c r="T32" s="89">
        <v>0.7</v>
      </c>
      <c r="U32" s="122">
        <v>1.2999999999999999E-2</v>
      </c>
      <c r="V32" s="122">
        <v>4.4000000000000004</v>
      </c>
      <c r="W32" s="122"/>
    </row>
    <row r="33" spans="1:23" ht="33.75" customHeight="1" x14ac:dyDescent="0.25">
      <c r="A33" s="95" t="s">
        <v>51</v>
      </c>
      <c r="B33" s="46" t="s">
        <v>65</v>
      </c>
      <c r="C33" s="60">
        <v>100</v>
      </c>
      <c r="D33" s="60">
        <v>0.4</v>
      </c>
      <c r="E33" s="60">
        <v>0.3</v>
      </c>
      <c r="F33" s="60">
        <v>10.3</v>
      </c>
      <c r="G33" s="60">
        <v>47</v>
      </c>
      <c r="H33" s="60"/>
      <c r="I33" s="60"/>
      <c r="J33" s="60"/>
      <c r="K33" s="60"/>
      <c r="L33" s="90"/>
      <c r="M33" s="51">
        <v>0.02</v>
      </c>
      <c r="N33" s="51">
        <v>5</v>
      </c>
      <c r="O33" s="89">
        <v>0</v>
      </c>
      <c r="P33" s="71"/>
      <c r="Q33" s="89">
        <v>19</v>
      </c>
      <c r="R33" s="89">
        <v>16</v>
      </c>
      <c r="S33" s="89">
        <v>12</v>
      </c>
      <c r="T33" s="89">
        <v>2.2999999999999998</v>
      </c>
      <c r="U33" s="122"/>
      <c r="V33" s="122"/>
      <c r="W33" s="122"/>
    </row>
    <row r="34" spans="1:23" ht="27" customHeight="1" x14ac:dyDescent="0.25">
      <c r="A34" s="10" t="s">
        <v>51</v>
      </c>
      <c r="B34" s="11" t="s">
        <v>52</v>
      </c>
      <c r="C34" s="2">
        <v>42</v>
      </c>
      <c r="D34" s="2">
        <v>3</v>
      </c>
      <c r="E34" s="2">
        <v>0.25</v>
      </c>
      <c r="F34" s="2">
        <v>13.8</v>
      </c>
      <c r="G34" s="60">
        <v>76</v>
      </c>
      <c r="H34" s="2"/>
      <c r="I34" s="2"/>
      <c r="J34" s="2"/>
      <c r="K34" s="2"/>
      <c r="L34" s="88"/>
      <c r="M34" s="51">
        <v>1.0999999999999999E-2</v>
      </c>
      <c r="N34" s="89"/>
      <c r="O34" s="89"/>
      <c r="P34" s="71">
        <v>0.05</v>
      </c>
      <c r="Q34" s="89">
        <v>11</v>
      </c>
      <c r="R34" s="89">
        <v>33</v>
      </c>
      <c r="S34" s="89"/>
      <c r="T34" s="89">
        <v>0.26</v>
      </c>
      <c r="U34" s="122"/>
      <c r="V34" s="122"/>
      <c r="W34" s="122"/>
    </row>
    <row r="35" spans="1:23" ht="21" customHeight="1" x14ac:dyDescent="0.25">
      <c r="A35" s="10" t="s">
        <v>51</v>
      </c>
      <c r="B35" s="11" t="s">
        <v>53</v>
      </c>
      <c r="C35" s="2">
        <v>70</v>
      </c>
      <c r="D35" s="2">
        <v>5</v>
      </c>
      <c r="E35" s="2">
        <v>1.2</v>
      </c>
      <c r="F35" s="2">
        <v>22</v>
      </c>
      <c r="G35" s="60">
        <v>130</v>
      </c>
      <c r="H35" s="2">
        <v>0.18</v>
      </c>
      <c r="I35" s="2">
        <v>0.08</v>
      </c>
      <c r="J35" s="2"/>
      <c r="K35" s="2">
        <v>35</v>
      </c>
      <c r="L35" s="88">
        <v>3.9</v>
      </c>
      <c r="M35" s="51">
        <v>4.1000000000000002E-2</v>
      </c>
      <c r="N35" s="89"/>
      <c r="O35" s="89"/>
      <c r="P35" s="71">
        <v>0.05</v>
      </c>
      <c r="Q35" s="89">
        <v>21</v>
      </c>
      <c r="R35" s="89">
        <v>66</v>
      </c>
      <c r="S35" s="89"/>
      <c r="T35" s="89">
        <v>0.35</v>
      </c>
      <c r="U35" s="122"/>
      <c r="V35" s="122"/>
      <c r="W35" s="122"/>
    </row>
    <row r="36" spans="1:23" ht="21" customHeight="1" x14ac:dyDescent="0.25">
      <c r="A36" s="10">
        <v>457</v>
      </c>
      <c r="B36" s="11" t="s">
        <v>101</v>
      </c>
      <c r="C36" s="2">
        <v>200</v>
      </c>
      <c r="D36" s="60">
        <v>0.56000000000000005</v>
      </c>
      <c r="E36" s="60"/>
      <c r="F36" s="60">
        <v>27.4</v>
      </c>
      <c r="G36" s="60">
        <v>112</v>
      </c>
      <c r="H36" s="69"/>
      <c r="I36" s="69"/>
      <c r="J36" s="69"/>
      <c r="K36" s="69"/>
      <c r="L36" s="70"/>
      <c r="M36" s="51">
        <v>0.01</v>
      </c>
      <c r="N36" s="89">
        <v>5</v>
      </c>
      <c r="O36" s="89"/>
      <c r="P36" s="71">
        <v>0.02</v>
      </c>
      <c r="Q36" s="89">
        <v>56.37</v>
      </c>
      <c r="R36" s="89">
        <v>40</v>
      </c>
      <c r="S36" s="89"/>
      <c r="T36" s="89">
        <v>0.34</v>
      </c>
      <c r="U36" s="122"/>
      <c r="V36" s="122"/>
      <c r="W36" s="122">
        <v>25</v>
      </c>
    </row>
    <row r="37" spans="1:23" s="21" customFormat="1" ht="26.25" customHeight="1" x14ac:dyDescent="0.2">
      <c r="A37" s="146" t="s">
        <v>17</v>
      </c>
      <c r="B37" s="147"/>
      <c r="C37" s="147"/>
      <c r="D37" s="52">
        <f>D36+D35+D32+D30+D28+D26+D25+D31+D27+D34+D33</f>
        <v>45.6</v>
      </c>
      <c r="E37" s="52">
        <f t="shared" ref="E37:W37" si="1">E36+E35+E32+E30+E28+E26+E25+E31+E27+E34+E33</f>
        <v>59.400000000000006</v>
      </c>
      <c r="F37" s="52">
        <f t="shared" si="1"/>
        <v>218.5</v>
      </c>
      <c r="G37" s="52">
        <f t="shared" si="1"/>
        <v>1585</v>
      </c>
      <c r="H37" s="52">
        <f t="shared" si="1"/>
        <v>0.39</v>
      </c>
      <c r="I37" s="52">
        <f t="shared" si="1"/>
        <v>0.42</v>
      </c>
      <c r="J37" s="52">
        <f t="shared" si="1"/>
        <v>38.200000000000003</v>
      </c>
      <c r="K37" s="52">
        <f t="shared" si="1"/>
        <v>260.8</v>
      </c>
      <c r="L37" s="52">
        <f t="shared" si="1"/>
        <v>9.0100000000000016</v>
      </c>
      <c r="M37" s="52">
        <f t="shared" si="1"/>
        <v>3.7469999999999999</v>
      </c>
      <c r="N37" s="52">
        <f t="shared" si="1"/>
        <v>23.980000000000004</v>
      </c>
      <c r="O37" s="118">
        <f t="shared" si="1"/>
        <v>645</v>
      </c>
      <c r="P37" s="114">
        <f t="shared" si="1"/>
        <v>18.177</v>
      </c>
      <c r="Q37" s="118">
        <f t="shared" si="1"/>
        <v>703.17000000000007</v>
      </c>
      <c r="R37" s="118">
        <f t="shared" si="1"/>
        <v>1001.49</v>
      </c>
      <c r="S37" s="118">
        <f t="shared" si="1"/>
        <v>218.66</v>
      </c>
      <c r="T37" s="118">
        <f t="shared" si="1"/>
        <v>8.61</v>
      </c>
      <c r="U37" s="118">
        <f t="shared" si="1"/>
        <v>6.2E-2</v>
      </c>
      <c r="V37" s="118">
        <f t="shared" si="1"/>
        <v>9.7899999999999991</v>
      </c>
      <c r="W37" s="118">
        <f t="shared" si="1"/>
        <v>25</v>
      </c>
    </row>
    <row r="38" spans="1:23" ht="13.5" customHeight="1" x14ac:dyDescent="0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9"/>
      <c r="W38" s="122"/>
    </row>
    <row r="39" spans="1:23" ht="15" customHeight="1" x14ac:dyDescent="0.25">
      <c r="A39" s="143" t="s">
        <v>25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5"/>
      <c r="W39" s="191" t="s">
        <v>61</v>
      </c>
    </row>
    <row r="40" spans="1:23" ht="42.75" customHeight="1" x14ac:dyDescent="0.25">
      <c r="A40" s="151" t="s">
        <v>1</v>
      </c>
      <c r="B40" s="151" t="s">
        <v>2</v>
      </c>
      <c r="C40" s="148" t="s">
        <v>3</v>
      </c>
      <c r="D40" s="149" t="s">
        <v>5</v>
      </c>
      <c r="E40" s="149"/>
      <c r="F40" s="149"/>
      <c r="G40" s="149" t="s">
        <v>27</v>
      </c>
      <c r="H40" s="155" t="s">
        <v>8</v>
      </c>
      <c r="I40" s="155"/>
      <c r="J40" s="155"/>
      <c r="K40" s="155" t="s">
        <v>12</v>
      </c>
      <c r="L40" s="153"/>
      <c r="M40" s="184" t="s">
        <v>37</v>
      </c>
      <c r="N40" s="185"/>
      <c r="O40" s="185"/>
      <c r="P40" s="186"/>
      <c r="Q40" s="187" t="s">
        <v>38</v>
      </c>
      <c r="R40" s="188"/>
      <c r="S40" s="188"/>
      <c r="T40" s="188"/>
      <c r="U40" s="188"/>
      <c r="V40" s="189"/>
      <c r="W40" s="192"/>
    </row>
    <row r="41" spans="1:23" ht="19.5" customHeight="1" x14ac:dyDescent="0.25">
      <c r="A41" s="152"/>
      <c r="B41" s="152"/>
      <c r="C41" s="137"/>
      <c r="D41" s="63" t="s">
        <v>4</v>
      </c>
      <c r="E41" s="66" t="s">
        <v>6</v>
      </c>
      <c r="F41" s="79" t="s">
        <v>7</v>
      </c>
      <c r="G41" s="149"/>
      <c r="H41" s="82" t="s">
        <v>9</v>
      </c>
      <c r="I41" s="82" t="s">
        <v>10</v>
      </c>
      <c r="J41" s="82" t="s">
        <v>11</v>
      </c>
      <c r="K41" s="82" t="s">
        <v>13</v>
      </c>
      <c r="L41" s="81" t="s">
        <v>14</v>
      </c>
      <c r="M41" s="105" t="s">
        <v>9</v>
      </c>
      <c r="N41" s="105" t="s">
        <v>11</v>
      </c>
      <c r="O41" s="105" t="s">
        <v>39</v>
      </c>
      <c r="P41" s="112" t="s">
        <v>40</v>
      </c>
      <c r="Q41" s="105" t="s">
        <v>13</v>
      </c>
      <c r="R41" s="105" t="s">
        <v>41</v>
      </c>
      <c r="S41" s="105" t="s">
        <v>42</v>
      </c>
      <c r="T41" s="105" t="s">
        <v>14</v>
      </c>
      <c r="U41" s="122" t="s">
        <v>59</v>
      </c>
      <c r="V41" s="122" t="s">
        <v>60</v>
      </c>
      <c r="W41" s="193"/>
    </row>
    <row r="42" spans="1:23" ht="15" customHeight="1" x14ac:dyDescent="0.25">
      <c r="A42" s="143" t="s">
        <v>15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5"/>
      <c r="W42" s="122"/>
    </row>
    <row r="43" spans="1:23" ht="36" customHeight="1" x14ac:dyDescent="0.25">
      <c r="A43" s="10">
        <v>202</v>
      </c>
      <c r="B43" s="11" t="s">
        <v>29</v>
      </c>
      <c r="C43" s="2">
        <v>200</v>
      </c>
      <c r="D43" s="60">
        <v>6.78</v>
      </c>
      <c r="E43" s="60">
        <v>14.59</v>
      </c>
      <c r="F43" s="60">
        <v>31.98</v>
      </c>
      <c r="G43" s="60">
        <v>335</v>
      </c>
      <c r="H43" s="69"/>
      <c r="I43" s="69"/>
      <c r="J43" s="69"/>
      <c r="K43" s="69"/>
      <c r="L43" s="70"/>
      <c r="M43" s="89">
        <v>7.0000000000000007E-2</v>
      </c>
      <c r="N43" s="51">
        <v>2.58</v>
      </c>
      <c r="O43" s="89">
        <v>345</v>
      </c>
      <c r="P43" s="71">
        <v>0.5</v>
      </c>
      <c r="Q43" s="89">
        <v>55</v>
      </c>
      <c r="R43" s="89"/>
      <c r="S43" s="89">
        <v>195</v>
      </c>
      <c r="T43" s="89">
        <v>2.85</v>
      </c>
      <c r="U43" s="122">
        <v>0.03</v>
      </c>
      <c r="V43" s="122">
        <v>3.5</v>
      </c>
      <c r="W43" s="122"/>
    </row>
    <row r="44" spans="1:23" ht="33" customHeight="1" x14ac:dyDescent="0.25">
      <c r="A44" s="10">
        <v>64</v>
      </c>
      <c r="B44" s="11" t="s">
        <v>75</v>
      </c>
      <c r="C44" s="3" t="s">
        <v>73</v>
      </c>
      <c r="D44" s="2">
        <v>3.9</v>
      </c>
      <c r="E44" s="2">
        <v>8.6999999999999993</v>
      </c>
      <c r="F44" s="60">
        <v>24.7</v>
      </c>
      <c r="G44" s="60">
        <v>192</v>
      </c>
      <c r="H44" s="69">
        <v>0.06</v>
      </c>
      <c r="I44" s="69">
        <v>0.03</v>
      </c>
      <c r="J44" s="69"/>
      <c r="K44" s="69">
        <v>11.2</v>
      </c>
      <c r="L44" s="70">
        <v>0.56999999999999995</v>
      </c>
      <c r="M44" s="51">
        <v>0.02</v>
      </c>
      <c r="N44" s="51"/>
      <c r="O44" s="89"/>
      <c r="P44" s="71">
        <v>0.03</v>
      </c>
      <c r="Q44" s="89">
        <v>15</v>
      </c>
      <c r="R44" s="89"/>
      <c r="S44" s="89"/>
      <c r="T44" s="89">
        <v>0.72</v>
      </c>
      <c r="U44" s="122"/>
      <c r="V44" s="122"/>
      <c r="W44" s="122"/>
    </row>
    <row r="45" spans="1:23" ht="18" customHeight="1" x14ac:dyDescent="0.25">
      <c r="A45" s="53" t="s">
        <v>51</v>
      </c>
      <c r="B45" s="46" t="s">
        <v>64</v>
      </c>
      <c r="C45" s="60">
        <v>108</v>
      </c>
      <c r="D45" s="60">
        <v>5</v>
      </c>
      <c r="E45" s="60">
        <v>3.2</v>
      </c>
      <c r="F45" s="60">
        <v>3.5</v>
      </c>
      <c r="G45" s="60">
        <v>70</v>
      </c>
      <c r="H45" s="60"/>
      <c r="I45" s="60"/>
      <c r="J45" s="60"/>
      <c r="K45" s="60"/>
      <c r="L45" s="90"/>
      <c r="M45" s="51">
        <v>0.04</v>
      </c>
      <c r="N45" s="51">
        <v>0.6</v>
      </c>
      <c r="O45" s="89">
        <v>20</v>
      </c>
      <c r="P45" s="71">
        <v>1.4999999999999999E-2</v>
      </c>
      <c r="Q45" s="89">
        <v>122</v>
      </c>
      <c r="R45" s="89">
        <v>96</v>
      </c>
      <c r="S45" s="89">
        <v>15</v>
      </c>
      <c r="T45" s="89">
        <v>0.1</v>
      </c>
      <c r="U45" s="122"/>
      <c r="V45" s="122"/>
      <c r="W45" s="122"/>
    </row>
    <row r="46" spans="1:23" ht="19.5" customHeight="1" x14ac:dyDescent="0.25">
      <c r="A46" s="10">
        <v>457</v>
      </c>
      <c r="B46" s="11" t="s">
        <v>101</v>
      </c>
      <c r="C46" s="2">
        <v>200</v>
      </c>
      <c r="D46" s="2"/>
      <c r="E46" s="2"/>
      <c r="F46" s="60">
        <v>15.04</v>
      </c>
      <c r="G46" s="60">
        <v>60</v>
      </c>
      <c r="H46" s="69"/>
      <c r="I46" s="69"/>
      <c r="J46" s="69"/>
      <c r="K46" s="69"/>
      <c r="L46" s="70"/>
      <c r="M46" s="51">
        <v>0.01</v>
      </c>
      <c r="N46" s="51">
        <v>1.1000000000000001</v>
      </c>
      <c r="O46" s="89"/>
      <c r="P46" s="71">
        <v>0.02</v>
      </c>
      <c r="Q46" s="89">
        <v>20</v>
      </c>
      <c r="R46" s="89"/>
      <c r="S46" s="89"/>
      <c r="T46" s="89">
        <v>0.34</v>
      </c>
      <c r="U46" s="122"/>
      <c r="V46" s="122"/>
      <c r="W46" s="122"/>
    </row>
    <row r="47" spans="1:23" s="12" customFormat="1" ht="15" customHeight="1" x14ac:dyDescent="0.2">
      <c r="A47" s="143" t="s">
        <v>16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5"/>
      <c r="W47" s="133"/>
    </row>
    <row r="48" spans="1:23" s="12" customFormat="1" ht="33" customHeight="1" x14ac:dyDescent="0.25">
      <c r="A48" s="10">
        <v>42</v>
      </c>
      <c r="B48" s="11" t="s">
        <v>82</v>
      </c>
      <c r="C48" s="2">
        <v>100</v>
      </c>
      <c r="D48" s="60">
        <v>5.8</v>
      </c>
      <c r="E48" s="60">
        <v>8.8000000000000007</v>
      </c>
      <c r="F48" s="60">
        <v>12.4</v>
      </c>
      <c r="G48" s="60">
        <v>190</v>
      </c>
      <c r="H48" s="72"/>
      <c r="I48" s="72"/>
      <c r="J48" s="72"/>
      <c r="K48" s="72"/>
      <c r="L48" s="73"/>
      <c r="M48" s="51">
        <v>0.42</v>
      </c>
      <c r="N48" s="89">
        <v>5.9</v>
      </c>
      <c r="O48" s="89"/>
      <c r="P48" s="71">
        <v>0.05</v>
      </c>
      <c r="Q48" s="89">
        <v>48.3</v>
      </c>
      <c r="R48" s="89">
        <v>56</v>
      </c>
      <c r="S48" s="89">
        <v>21.7</v>
      </c>
      <c r="T48" s="89">
        <v>2.04</v>
      </c>
      <c r="U48" s="122">
        <v>0.06</v>
      </c>
      <c r="V48" s="122"/>
      <c r="W48" s="133"/>
    </row>
    <row r="49" spans="1:24" ht="29.25" customHeight="1" x14ac:dyDescent="0.25">
      <c r="A49" s="95">
        <v>94</v>
      </c>
      <c r="B49" s="11" t="s">
        <v>83</v>
      </c>
      <c r="C49" s="2">
        <v>250</v>
      </c>
      <c r="D49" s="60">
        <v>6.1</v>
      </c>
      <c r="E49" s="60">
        <v>8.3000000000000007</v>
      </c>
      <c r="F49" s="60">
        <v>25.9</v>
      </c>
      <c r="G49" s="60">
        <v>103</v>
      </c>
      <c r="H49" s="69"/>
      <c r="I49" s="69"/>
      <c r="J49" s="69"/>
      <c r="K49" s="69"/>
      <c r="L49" s="70"/>
      <c r="M49" s="51">
        <v>0.01</v>
      </c>
      <c r="N49" s="95">
        <v>0.18</v>
      </c>
      <c r="O49" s="95"/>
      <c r="P49" s="69">
        <v>0.1</v>
      </c>
      <c r="Q49" s="100">
        <v>123</v>
      </c>
      <c r="R49" s="100">
        <v>115.54</v>
      </c>
      <c r="S49" s="100"/>
      <c r="T49" s="101">
        <v>1</v>
      </c>
      <c r="U49" s="122">
        <v>1.0999999999999999E-2</v>
      </c>
      <c r="V49" s="122">
        <v>2.35</v>
      </c>
      <c r="W49" s="122"/>
    </row>
    <row r="50" spans="1:24" ht="20.25" customHeight="1" x14ac:dyDescent="0.25">
      <c r="A50" s="95">
        <v>330</v>
      </c>
      <c r="B50" s="11" t="s">
        <v>84</v>
      </c>
      <c r="C50" s="2">
        <v>250</v>
      </c>
      <c r="D50" s="60">
        <v>8.89</v>
      </c>
      <c r="E50" s="60">
        <v>7.4</v>
      </c>
      <c r="F50" s="60">
        <v>28.9</v>
      </c>
      <c r="G50" s="60">
        <v>287</v>
      </c>
      <c r="H50" s="69">
        <v>0.14000000000000001</v>
      </c>
      <c r="I50" s="69">
        <v>0.18</v>
      </c>
      <c r="J50" s="69">
        <v>17.899999999999999</v>
      </c>
      <c r="K50" s="69">
        <v>37.200000000000003</v>
      </c>
      <c r="L50" s="70">
        <v>4.3</v>
      </c>
      <c r="M50" s="51">
        <v>0.08</v>
      </c>
      <c r="N50" s="89">
        <v>4</v>
      </c>
      <c r="O50" s="89">
        <v>300</v>
      </c>
      <c r="P50" s="71">
        <v>16.57</v>
      </c>
      <c r="Q50" s="89">
        <v>135.4</v>
      </c>
      <c r="R50" s="89">
        <v>40</v>
      </c>
      <c r="S50" s="89">
        <v>1.8</v>
      </c>
      <c r="T50" s="89"/>
      <c r="U50" s="122">
        <v>1.2999999999999999E-2</v>
      </c>
      <c r="V50" s="122">
        <v>11.85</v>
      </c>
      <c r="W50" s="122"/>
    </row>
    <row r="51" spans="1:24" ht="20.25" customHeight="1" x14ac:dyDescent="0.25">
      <c r="A51" s="95" t="s">
        <v>51</v>
      </c>
      <c r="B51" s="11" t="s">
        <v>66</v>
      </c>
      <c r="C51" s="2">
        <v>100</v>
      </c>
      <c r="D51" s="2">
        <v>0.8</v>
      </c>
      <c r="E51" s="2">
        <v>0.2</v>
      </c>
      <c r="F51" s="2">
        <v>7.5</v>
      </c>
      <c r="G51" s="60">
        <v>38</v>
      </c>
      <c r="H51" s="2"/>
      <c r="I51" s="2"/>
      <c r="J51" s="2"/>
      <c r="K51" s="2"/>
      <c r="L51" s="88"/>
      <c r="M51" s="51">
        <v>0.06</v>
      </c>
      <c r="N51" s="51">
        <v>38</v>
      </c>
      <c r="O51" s="89">
        <v>0</v>
      </c>
      <c r="P51" s="71"/>
      <c r="Q51" s="89">
        <v>35</v>
      </c>
      <c r="R51" s="89">
        <v>17</v>
      </c>
      <c r="S51" s="89">
        <v>11</v>
      </c>
      <c r="T51" s="89">
        <v>0.1</v>
      </c>
      <c r="U51" s="122"/>
      <c r="V51" s="122"/>
      <c r="W51" s="122"/>
    </row>
    <row r="52" spans="1:24" ht="20.25" customHeight="1" x14ac:dyDescent="0.25">
      <c r="A52" s="10" t="s">
        <v>51</v>
      </c>
      <c r="B52" s="11" t="s">
        <v>52</v>
      </c>
      <c r="C52" s="2">
        <v>42</v>
      </c>
      <c r="D52" s="2">
        <v>3</v>
      </c>
      <c r="E52" s="2">
        <v>0.25</v>
      </c>
      <c r="F52" s="2">
        <v>13.8</v>
      </c>
      <c r="G52" s="60">
        <v>76</v>
      </c>
      <c r="H52" s="2"/>
      <c r="I52" s="2"/>
      <c r="J52" s="2"/>
      <c r="K52" s="2"/>
      <c r="L52" s="88"/>
      <c r="M52" s="51">
        <v>1.0999999999999999E-2</v>
      </c>
      <c r="N52" s="89"/>
      <c r="O52" s="89"/>
      <c r="P52" s="71">
        <v>0.05</v>
      </c>
      <c r="Q52" s="89">
        <v>11</v>
      </c>
      <c r="R52" s="89">
        <v>33</v>
      </c>
      <c r="S52" s="89"/>
      <c r="T52" s="89">
        <v>0.26</v>
      </c>
      <c r="U52" s="122"/>
      <c r="V52" s="122"/>
      <c r="W52" s="122"/>
    </row>
    <row r="53" spans="1:24" ht="18.75" customHeight="1" x14ac:dyDescent="0.25">
      <c r="A53" s="10" t="s">
        <v>51</v>
      </c>
      <c r="B53" s="11" t="s">
        <v>53</v>
      </c>
      <c r="C53" s="2">
        <v>70</v>
      </c>
      <c r="D53" s="2">
        <v>5</v>
      </c>
      <c r="E53" s="2">
        <v>1.2</v>
      </c>
      <c r="F53" s="2">
        <v>22</v>
      </c>
      <c r="G53" s="60">
        <v>130</v>
      </c>
      <c r="H53" s="2">
        <v>0.18</v>
      </c>
      <c r="I53" s="2">
        <v>0.08</v>
      </c>
      <c r="J53" s="2"/>
      <c r="K53" s="2">
        <v>35</v>
      </c>
      <c r="L53" s="88">
        <v>3.9</v>
      </c>
      <c r="M53" s="51">
        <v>4.1000000000000002E-2</v>
      </c>
      <c r="N53" s="89"/>
      <c r="O53" s="89"/>
      <c r="P53" s="71">
        <v>0.05</v>
      </c>
      <c r="Q53" s="89">
        <v>21</v>
      </c>
      <c r="R53" s="89">
        <v>66</v>
      </c>
      <c r="S53" s="89"/>
      <c r="T53" s="89">
        <v>0.35</v>
      </c>
      <c r="U53" s="122"/>
      <c r="V53" s="122"/>
      <c r="W53" s="122"/>
    </row>
    <row r="54" spans="1:24" ht="23.25" customHeight="1" x14ac:dyDescent="0.25">
      <c r="A54" s="10">
        <v>457</v>
      </c>
      <c r="B54" s="11" t="s">
        <v>101</v>
      </c>
      <c r="C54" s="2">
        <v>200</v>
      </c>
      <c r="D54" s="60">
        <v>0.68</v>
      </c>
      <c r="E54" s="60"/>
      <c r="F54" s="60">
        <v>23.05</v>
      </c>
      <c r="G54" s="60">
        <v>95</v>
      </c>
      <c r="H54" s="69"/>
      <c r="I54" s="69">
        <v>0.01</v>
      </c>
      <c r="J54" s="69">
        <v>60</v>
      </c>
      <c r="K54" s="69">
        <v>5.44</v>
      </c>
      <c r="L54" s="70">
        <v>4.79</v>
      </c>
      <c r="M54" s="51">
        <v>0.01</v>
      </c>
      <c r="N54" s="89">
        <v>0.4</v>
      </c>
      <c r="O54" s="89"/>
      <c r="P54" s="71">
        <v>0.02</v>
      </c>
      <c r="Q54" s="89">
        <v>20</v>
      </c>
      <c r="R54" s="89">
        <v>8</v>
      </c>
      <c r="S54" s="89"/>
      <c r="T54" s="89">
        <v>0.34</v>
      </c>
      <c r="U54" s="122"/>
      <c r="V54" s="122"/>
      <c r="W54" s="122"/>
    </row>
    <row r="55" spans="1:24" s="22" customFormat="1" ht="19.5" customHeight="1" x14ac:dyDescent="0.2">
      <c r="A55" s="146" t="s">
        <v>17</v>
      </c>
      <c r="B55" s="147"/>
      <c r="C55" s="147"/>
      <c r="D55" s="52">
        <f>D54+D53+D50+D49+D46+D43+D48+D44+D45+D52+D51</f>
        <v>45.949999999999996</v>
      </c>
      <c r="E55" s="52">
        <f t="shared" ref="E55:W55" si="2">E54+E53+E50+E49+E46+E43+E48+E44+E45+E52+E51</f>
        <v>52.64</v>
      </c>
      <c r="F55" s="52">
        <f t="shared" si="2"/>
        <v>208.76999999999998</v>
      </c>
      <c r="G55" s="52">
        <f t="shared" si="2"/>
        <v>1576</v>
      </c>
      <c r="H55" s="52">
        <f t="shared" si="2"/>
        <v>0.38</v>
      </c>
      <c r="I55" s="52">
        <f t="shared" si="2"/>
        <v>0.30000000000000004</v>
      </c>
      <c r="J55" s="52">
        <f t="shared" si="2"/>
        <v>77.900000000000006</v>
      </c>
      <c r="K55" s="52">
        <f t="shared" si="2"/>
        <v>88.84</v>
      </c>
      <c r="L55" s="52">
        <f t="shared" si="2"/>
        <v>13.559999999999999</v>
      </c>
      <c r="M55" s="52">
        <f t="shared" si="2"/>
        <v>0.77200000000000002</v>
      </c>
      <c r="N55" s="52">
        <f t="shared" si="2"/>
        <v>52.76</v>
      </c>
      <c r="O55" s="118">
        <f t="shared" si="2"/>
        <v>665</v>
      </c>
      <c r="P55" s="114">
        <f t="shared" si="2"/>
        <v>17.405000000000005</v>
      </c>
      <c r="Q55" s="118">
        <f t="shared" si="2"/>
        <v>605.70000000000005</v>
      </c>
      <c r="R55" s="118">
        <f t="shared" si="2"/>
        <v>431.54</v>
      </c>
      <c r="S55" s="118">
        <f t="shared" si="2"/>
        <v>244.5</v>
      </c>
      <c r="T55" s="118">
        <f t="shared" si="2"/>
        <v>8.1</v>
      </c>
      <c r="U55" s="118">
        <f t="shared" si="2"/>
        <v>0.11399999999999999</v>
      </c>
      <c r="V55" s="118">
        <f t="shared" si="2"/>
        <v>17.7</v>
      </c>
      <c r="W55" s="118">
        <f t="shared" si="2"/>
        <v>0</v>
      </c>
      <c r="X55" s="37"/>
    </row>
    <row r="56" spans="1:24" s="6" customFormat="1" ht="13.5" customHeight="1" x14ac:dyDescent="0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9"/>
      <c r="W56" s="122"/>
    </row>
    <row r="57" spans="1:24" s="15" customFormat="1" ht="15" customHeight="1" x14ac:dyDescent="0.2">
      <c r="A57" s="170" t="s">
        <v>19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2"/>
      <c r="W57" s="191" t="s">
        <v>61</v>
      </c>
      <c r="X57" s="104"/>
    </row>
    <row r="58" spans="1:24" ht="30.75" customHeight="1" x14ac:dyDescent="0.25">
      <c r="A58" s="152" t="s">
        <v>1</v>
      </c>
      <c r="B58" s="152" t="s">
        <v>2</v>
      </c>
      <c r="C58" s="173" t="s">
        <v>3</v>
      </c>
      <c r="D58" s="162" t="s">
        <v>5</v>
      </c>
      <c r="E58" s="162"/>
      <c r="F58" s="162"/>
      <c r="G58" s="162" t="s">
        <v>27</v>
      </c>
      <c r="H58" s="174" t="s">
        <v>8</v>
      </c>
      <c r="I58" s="174"/>
      <c r="J58" s="174"/>
      <c r="K58" s="174" t="s">
        <v>12</v>
      </c>
      <c r="L58" s="176"/>
      <c r="M58" s="184" t="s">
        <v>37</v>
      </c>
      <c r="N58" s="185"/>
      <c r="O58" s="185"/>
      <c r="P58" s="186"/>
      <c r="Q58" s="187" t="s">
        <v>38</v>
      </c>
      <c r="R58" s="188"/>
      <c r="S58" s="188"/>
      <c r="T58" s="188"/>
      <c r="U58" s="188"/>
      <c r="V58" s="189"/>
      <c r="W58" s="192"/>
    </row>
    <row r="59" spans="1:24" ht="18" customHeight="1" x14ac:dyDescent="0.25">
      <c r="A59" s="152"/>
      <c r="B59" s="152"/>
      <c r="C59" s="137"/>
      <c r="D59" s="63" t="s">
        <v>4</v>
      </c>
      <c r="E59" s="66" t="s">
        <v>6</v>
      </c>
      <c r="F59" s="79" t="s">
        <v>7</v>
      </c>
      <c r="G59" s="149"/>
      <c r="H59" s="82" t="s">
        <v>9</v>
      </c>
      <c r="I59" s="82" t="s">
        <v>10</v>
      </c>
      <c r="J59" s="82" t="s">
        <v>11</v>
      </c>
      <c r="K59" s="82" t="s">
        <v>13</v>
      </c>
      <c r="L59" s="81" t="s">
        <v>14</v>
      </c>
      <c r="M59" s="105" t="s">
        <v>9</v>
      </c>
      <c r="N59" s="105" t="s">
        <v>11</v>
      </c>
      <c r="O59" s="105" t="s">
        <v>39</v>
      </c>
      <c r="P59" s="112" t="s">
        <v>40</v>
      </c>
      <c r="Q59" s="105" t="s">
        <v>13</v>
      </c>
      <c r="R59" s="105" t="s">
        <v>41</v>
      </c>
      <c r="S59" s="105" t="s">
        <v>42</v>
      </c>
      <c r="T59" s="105" t="s">
        <v>14</v>
      </c>
      <c r="U59" s="122" t="s">
        <v>59</v>
      </c>
      <c r="V59" s="122" t="s">
        <v>60</v>
      </c>
      <c r="W59" s="193"/>
    </row>
    <row r="60" spans="1:24" ht="15" customHeight="1" x14ac:dyDescent="0.25">
      <c r="A60" s="143" t="s">
        <v>15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5"/>
      <c r="W60" s="122"/>
    </row>
    <row r="61" spans="1:24" ht="30.75" customHeight="1" x14ac:dyDescent="0.25">
      <c r="A61" s="10">
        <v>202</v>
      </c>
      <c r="B61" s="11" t="s">
        <v>29</v>
      </c>
      <c r="C61" s="2">
        <v>200</v>
      </c>
      <c r="D61" s="60">
        <v>21.7</v>
      </c>
      <c r="E61" s="60">
        <v>17.2</v>
      </c>
      <c r="F61" s="60">
        <v>67.400000000000006</v>
      </c>
      <c r="G61" s="60">
        <v>380</v>
      </c>
      <c r="H61" s="69"/>
      <c r="I61" s="69"/>
      <c r="J61" s="69"/>
      <c r="K61" s="69"/>
      <c r="L61" s="70"/>
      <c r="M61" s="89">
        <v>0.04</v>
      </c>
      <c r="N61" s="51">
        <v>2.62</v>
      </c>
      <c r="O61" s="89">
        <v>200</v>
      </c>
      <c r="P61" s="71">
        <v>0.2</v>
      </c>
      <c r="Q61" s="89">
        <v>95.37</v>
      </c>
      <c r="R61" s="89">
        <v>68</v>
      </c>
      <c r="S61" s="89">
        <v>167</v>
      </c>
      <c r="T61" s="89">
        <v>0.3</v>
      </c>
      <c r="U61" s="122">
        <v>0.03</v>
      </c>
      <c r="V61" s="122">
        <v>3.5</v>
      </c>
      <c r="W61" s="122"/>
    </row>
    <row r="62" spans="1:24" ht="31.5" customHeight="1" x14ac:dyDescent="0.25">
      <c r="A62" s="10">
        <v>69</v>
      </c>
      <c r="B62" s="11" t="s">
        <v>56</v>
      </c>
      <c r="C62" s="3" t="s">
        <v>73</v>
      </c>
      <c r="D62" s="2">
        <v>3.75</v>
      </c>
      <c r="E62" s="2">
        <v>1.45</v>
      </c>
      <c r="F62" s="60">
        <v>25.7</v>
      </c>
      <c r="G62" s="60">
        <v>131</v>
      </c>
      <c r="H62" s="69">
        <v>0.06</v>
      </c>
      <c r="I62" s="69">
        <v>0.03</v>
      </c>
      <c r="J62" s="69"/>
      <c r="K62" s="69">
        <v>11.2</v>
      </c>
      <c r="L62" s="70">
        <v>0.56999999999999995</v>
      </c>
      <c r="M62" s="51">
        <v>3.6999999999999998E-2</v>
      </c>
      <c r="N62" s="51">
        <v>9</v>
      </c>
      <c r="O62" s="89"/>
      <c r="P62" s="71">
        <v>7.0000000000000007E-2</v>
      </c>
      <c r="Q62" s="89">
        <v>15</v>
      </c>
      <c r="R62" s="89"/>
      <c r="S62" s="89">
        <v>25.6</v>
      </c>
      <c r="T62" s="89">
        <v>1</v>
      </c>
      <c r="U62" s="122"/>
      <c r="V62" s="122"/>
      <c r="W62" s="122"/>
    </row>
    <row r="63" spans="1:24" ht="31.5" customHeight="1" x14ac:dyDescent="0.25">
      <c r="A63" s="10" t="s">
        <v>51</v>
      </c>
      <c r="B63" s="11" t="s">
        <v>32</v>
      </c>
      <c r="C63" s="2">
        <v>15</v>
      </c>
      <c r="D63" s="2">
        <v>3.84</v>
      </c>
      <c r="E63" s="2">
        <v>3.9</v>
      </c>
      <c r="F63" s="60"/>
      <c r="G63" s="60">
        <v>51</v>
      </c>
      <c r="H63" s="69">
        <v>0.03</v>
      </c>
      <c r="I63" s="69">
        <v>0.36</v>
      </c>
      <c r="J63" s="69">
        <v>0.7</v>
      </c>
      <c r="K63" s="69">
        <v>135</v>
      </c>
      <c r="L63" s="70">
        <v>0.9</v>
      </c>
      <c r="M63" s="51"/>
      <c r="N63" s="51"/>
      <c r="O63" s="89"/>
      <c r="P63" s="71"/>
      <c r="Q63" s="89"/>
      <c r="R63" s="89"/>
      <c r="S63" s="89"/>
      <c r="T63" s="89"/>
      <c r="U63" s="122"/>
      <c r="V63" s="122"/>
      <c r="W63" s="122"/>
    </row>
    <row r="64" spans="1:24" ht="18" customHeight="1" x14ac:dyDescent="0.25">
      <c r="A64" s="53" t="s">
        <v>51</v>
      </c>
      <c r="B64" s="46" t="s">
        <v>64</v>
      </c>
      <c r="C64" s="60">
        <v>108</v>
      </c>
      <c r="D64" s="60">
        <v>5</v>
      </c>
      <c r="E64" s="60">
        <v>3.2</v>
      </c>
      <c r="F64" s="60">
        <v>3.5</v>
      </c>
      <c r="G64" s="60">
        <v>70</v>
      </c>
      <c r="H64" s="60"/>
      <c r="I64" s="60"/>
      <c r="J64" s="60"/>
      <c r="K64" s="60"/>
      <c r="L64" s="90"/>
      <c r="M64" s="51">
        <v>0.04</v>
      </c>
      <c r="N64" s="51">
        <v>0.6</v>
      </c>
      <c r="O64" s="89">
        <v>20</v>
      </c>
      <c r="P64" s="71">
        <v>1.4999999999999999E-2</v>
      </c>
      <c r="Q64" s="89">
        <v>122</v>
      </c>
      <c r="R64" s="89">
        <v>96</v>
      </c>
      <c r="S64" s="89">
        <v>15</v>
      </c>
      <c r="T64" s="89">
        <v>0.1</v>
      </c>
      <c r="U64" s="122"/>
      <c r="V64" s="122"/>
      <c r="W64" s="122"/>
    </row>
    <row r="65" spans="1:35" ht="18.75" customHeight="1" x14ac:dyDescent="0.25">
      <c r="A65" s="10">
        <v>457</v>
      </c>
      <c r="B65" s="11" t="s">
        <v>101</v>
      </c>
      <c r="C65" s="2">
        <v>200</v>
      </c>
      <c r="D65" s="2">
        <v>2.61</v>
      </c>
      <c r="E65" s="2">
        <v>0.45</v>
      </c>
      <c r="F65" s="60">
        <v>25.95</v>
      </c>
      <c r="G65" s="60">
        <v>119</v>
      </c>
      <c r="H65" s="69">
        <v>0.03</v>
      </c>
      <c r="I65" s="69">
        <v>7.0000000000000007E-2</v>
      </c>
      <c r="J65" s="69">
        <v>0.65</v>
      </c>
      <c r="K65" s="69">
        <v>117.39</v>
      </c>
      <c r="L65" s="70">
        <v>0.51</v>
      </c>
      <c r="M65" s="51">
        <v>0.03</v>
      </c>
      <c r="N65" s="51">
        <v>4.9000000000000004</v>
      </c>
      <c r="O65" s="89"/>
      <c r="P65" s="71">
        <v>4.03</v>
      </c>
      <c r="Q65" s="89">
        <v>175</v>
      </c>
      <c r="R65" s="89">
        <v>162</v>
      </c>
      <c r="S65" s="89">
        <v>18.899999999999999</v>
      </c>
      <c r="T65" s="89">
        <v>1.62</v>
      </c>
      <c r="U65" s="122"/>
      <c r="V65" s="122"/>
      <c r="W65" s="122"/>
    </row>
    <row r="66" spans="1:35" ht="15" customHeight="1" x14ac:dyDescent="0.25">
      <c r="A66" s="143" t="s">
        <v>16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5"/>
      <c r="W66" s="122"/>
    </row>
    <row r="67" spans="1:35" ht="36" customHeight="1" x14ac:dyDescent="0.25">
      <c r="A67" s="95">
        <v>122</v>
      </c>
      <c r="B67" s="11" t="s">
        <v>85</v>
      </c>
      <c r="C67" s="2">
        <v>250</v>
      </c>
      <c r="D67" s="60">
        <v>5.3</v>
      </c>
      <c r="E67" s="60">
        <v>8.8000000000000007</v>
      </c>
      <c r="F67" s="60">
        <v>20.5</v>
      </c>
      <c r="G67" s="62">
        <v>129</v>
      </c>
      <c r="H67" s="69"/>
      <c r="I67" s="69"/>
      <c r="J67" s="69"/>
      <c r="K67" s="69"/>
      <c r="L67" s="70"/>
      <c r="M67" s="51">
        <v>7.0000000000000007E-2</v>
      </c>
      <c r="N67" s="89">
        <v>5.86</v>
      </c>
      <c r="O67" s="89"/>
      <c r="P67" s="71">
        <v>0.05</v>
      </c>
      <c r="Q67" s="89">
        <v>121.04</v>
      </c>
      <c r="R67" s="89">
        <v>79.209999999999994</v>
      </c>
      <c r="S67" s="89">
        <v>17.170000000000002</v>
      </c>
      <c r="T67" s="89">
        <v>0.56999999999999995</v>
      </c>
      <c r="U67" s="122">
        <v>1.0999999999999999E-2</v>
      </c>
      <c r="V67" s="122"/>
      <c r="W67" s="122"/>
    </row>
    <row r="68" spans="1:35" ht="36" customHeight="1" x14ac:dyDescent="0.25">
      <c r="A68" s="10">
        <v>52</v>
      </c>
      <c r="B68" s="11" t="s">
        <v>86</v>
      </c>
      <c r="C68" s="10">
        <v>100</v>
      </c>
      <c r="D68" s="53">
        <v>4.29</v>
      </c>
      <c r="E68" s="53">
        <v>11</v>
      </c>
      <c r="F68" s="53">
        <v>30</v>
      </c>
      <c r="G68" s="53">
        <v>215</v>
      </c>
      <c r="H68" s="72"/>
      <c r="I68" s="72"/>
      <c r="J68" s="72"/>
      <c r="K68" s="72"/>
      <c r="L68" s="73"/>
      <c r="M68" s="51">
        <v>0.04</v>
      </c>
      <c r="N68" s="89">
        <v>0.04</v>
      </c>
      <c r="O68" s="89">
        <v>40</v>
      </c>
      <c r="P68" s="71">
        <v>0.11</v>
      </c>
      <c r="Q68" s="89">
        <v>57.59</v>
      </c>
      <c r="R68" s="89">
        <v>60</v>
      </c>
      <c r="S68" s="89"/>
      <c r="T68" s="89">
        <v>2.0499999999999998</v>
      </c>
      <c r="U68" s="122">
        <v>8.0000000000000002E-3</v>
      </c>
      <c r="V68" s="122"/>
      <c r="W68" s="122"/>
    </row>
    <row r="69" spans="1:35" ht="35.25" customHeight="1" x14ac:dyDescent="0.25">
      <c r="A69" s="10">
        <v>202</v>
      </c>
      <c r="B69" s="11" t="s">
        <v>29</v>
      </c>
      <c r="C69" s="2">
        <v>180</v>
      </c>
      <c r="D69" s="60">
        <v>7</v>
      </c>
      <c r="E69" s="60">
        <v>11.1</v>
      </c>
      <c r="F69" s="60">
        <v>14.8</v>
      </c>
      <c r="G69" s="60">
        <v>150</v>
      </c>
      <c r="H69" s="69"/>
      <c r="I69" s="69"/>
      <c r="J69" s="69"/>
      <c r="K69" s="69"/>
      <c r="L69" s="70"/>
      <c r="M69" s="51">
        <v>0.03</v>
      </c>
      <c r="N69" s="89">
        <v>0.08</v>
      </c>
      <c r="O69" s="89">
        <v>80</v>
      </c>
      <c r="P69" s="71">
        <v>4.13</v>
      </c>
      <c r="Q69" s="89">
        <v>21.22</v>
      </c>
      <c r="R69" s="89">
        <v>88.9</v>
      </c>
      <c r="S69" s="89">
        <v>3.52</v>
      </c>
      <c r="T69" s="89"/>
      <c r="U69" s="122">
        <v>1.2999999999999999E-2</v>
      </c>
      <c r="V69" s="122">
        <v>2.6</v>
      </c>
      <c r="W69" s="122"/>
    </row>
    <row r="70" spans="1:35" ht="27.75" customHeight="1" x14ac:dyDescent="0.25">
      <c r="A70" s="53">
        <v>349</v>
      </c>
      <c r="B70" s="46" t="s">
        <v>87</v>
      </c>
      <c r="C70" s="60">
        <v>100</v>
      </c>
      <c r="D70" s="60">
        <v>3</v>
      </c>
      <c r="E70" s="60">
        <v>0.79</v>
      </c>
      <c r="F70" s="60">
        <v>4.25</v>
      </c>
      <c r="G70" s="60">
        <v>169</v>
      </c>
      <c r="H70" s="60">
        <v>0.09</v>
      </c>
      <c r="I70" s="60">
        <v>0.14000000000000001</v>
      </c>
      <c r="J70" s="60"/>
      <c r="K70" s="60">
        <v>14</v>
      </c>
      <c r="L70" s="90">
        <v>1.78</v>
      </c>
      <c r="M70" s="51">
        <v>0.03</v>
      </c>
      <c r="N70" s="89">
        <v>0.36</v>
      </c>
      <c r="O70" s="89"/>
      <c r="P70" s="71">
        <v>0.08</v>
      </c>
      <c r="Q70" s="89"/>
      <c r="R70" s="89">
        <v>107</v>
      </c>
      <c r="S70" s="89"/>
      <c r="T70" s="89">
        <v>0.78</v>
      </c>
      <c r="U70" s="122">
        <v>1.4999999999999999E-2</v>
      </c>
      <c r="V70" s="122">
        <v>4.21</v>
      </c>
      <c r="W70" s="122"/>
    </row>
    <row r="71" spans="1:35" ht="21" customHeight="1" x14ac:dyDescent="0.25">
      <c r="A71" s="10" t="s">
        <v>51</v>
      </c>
      <c r="B71" s="13" t="s">
        <v>36</v>
      </c>
      <c r="C71" s="2">
        <v>100</v>
      </c>
      <c r="D71" s="60">
        <v>0.4</v>
      </c>
      <c r="E71" s="60">
        <v>0.4</v>
      </c>
      <c r="F71" s="60">
        <v>10.4</v>
      </c>
      <c r="G71" s="60">
        <v>45</v>
      </c>
      <c r="H71" s="69"/>
      <c r="I71" s="69"/>
      <c r="J71" s="69"/>
      <c r="K71" s="69"/>
      <c r="L71" s="70"/>
      <c r="M71" s="51">
        <v>0.03</v>
      </c>
      <c r="N71" s="51">
        <v>10</v>
      </c>
      <c r="O71" s="89">
        <v>5</v>
      </c>
      <c r="P71" s="71">
        <v>0.4</v>
      </c>
      <c r="Q71" s="89">
        <v>16</v>
      </c>
      <c r="R71" s="89">
        <v>11</v>
      </c>
      <c r="S71" s="89">
        <v>9</v>
      </c>
      <c r="T71" s="89">
        <v>3.78</v>
      </c>
      <c r="U71" s="122"/>
      <c r="V71" s="122"/>
      <c r="W71" s="122"/>
    </row>
    <row r="72" spans="1:35" ht="24.75" customHeight="1" x14ac:dyDescent="0.25">
      <c r="A72" s="10">
        <v>457</v>
      </c>
      <c r="B72" s="11" t="s">
        <v>101</v>
      </c>
      <c r="C72" s="2">
        <v>200</v>
      </c>
      <c r="D72" s="60">
        <v>0.12</v>
      </c>
      <c r="E72" s="60"/>
      <c r="F72" s="60">
        <v>30.88</v>
      </c>
      <c r="G72" s="60">
        <v>155</v>
      </c>
      <c r="H72" s="69"/>
      <c r="I72" s="69"/>
      <c r="J72" s="69">
        <v>0.05</v>
      </c>
      <c r="K72" s="69">
        <v>4.3499999999999996</v>
      </c>
      <c r="L72" s="70">
        <v>0.36</v>
      </c>
      <c r="M72" s="51">
        <v>0.01</v>
      </c>
      <c r="N72" s="89">
        <v>5</v>
      </c>
      <c r="O72" s="89"/>
      <c r="P72" s="71">
        <v>0.02</v>
      </c>
      <c r="Q72" s="89">
        <v>4.8600000000000003</v>
      </c>
      <c r="R72" s="89">
        <v>111</v>
      </c>
      <c r="S72" s="89">
        <v>1.36</v>
      </c>
      <c r="T72" s="89">
        <v>0.22</v>
      </c>
      <c r="U72" s="122"/>
      <c r="V72" s="122"/>
      <c r="W72" s="122">
        <v>25</v>
      </c>
    </row>
    <row r="73" spans="1:35" ht="24.75" customHeight="1" x14ac:dyDescent="0.25">
      <c r="A73" s="10" t="s">
        <v>51</v>
      </c>
      <c r="B73" s="11" t="s">
        <v>52</v>
      </c>
      <c r="C73" s="2">
        <v>42</v>
      </c>
      <c r="D73" s="2">
        <v>3</v>
      </c>
      <c r="E73" s="2">
        <v>0.25</v>
      </c>
      <c r="F73" s="2">
        <v>13.8</v>
      </c>
      <c r="G73" s="60">
        <v>76</v>
      </c>
      <c r="H73" s="2"/>
      <c r="I73" s="2"/>
      <c r="J73" s="2"/>
      <c r="K73" s="2"/>
      <c r="L73" s="88"/>
      <c r="M73" s="51">
        <v>1.0999999999999999E-2</v>
      </c>
      <c r="N73" s="89"/>
      <c r="O73" s="89"/>
      <c r="P73" s="71">
        <v>0.05</v>
      </c>
      <c r="Q73" s="89">
        <v>11</v>
      </c>
      <c r="R73" s="89">
        <v>33</v>
      </c>
      <c r="S73" s="89"/>
      <c r="T73" s="89">
        <v>0.26</v>
      </c>
      <c r="U73" s="122"/>
      <c r="V73" s="122"/>
      <c r="W73" s="122"/>
    </row>
    <row r="74" spans="1:35" ht="23.25" customHeight="1" x14ac:dyDescent="0.25">
      <c r="A74" s="10" t="s">
        <v>51</v>
      </c>
      <c r="B74" s="11" t="s">
        <v>53</v>
      </c>
      <c r="C74" s="2">
        <v>70</v>
      </c>
      <c r="D74" s="2">
        <v>5</v>
      </c>
      <c r="E74" s="2">
        <v>1.2</v>
      </c>
      <c r="F74" s="2">
        <v>22</v>
      </c>
      <c r="G74" s="60">
        <v>130</v>
      </c>
      <c r="H74" s="2">
        <v>0.18</v>
      </c>
      <c r="I74" s="2">
        <v>0.08</v>
      </c>
      <c r="J74" s="2"/>
      <c r="K74" s="2">
        <v>35</v>
      </c>
      <c r="L74" s="88">
        <v>3.9</v>
      </c>
      <c r="M74" s="51">
        <v>4.1000000000000002E-2</v>
      </c>
      <c r="N74" s="89"/>
      <c r="O74" s="89"/>
      <c r="P74" s="71">
        <v>0.05</v>
      </c>
      <c r="Q74" s="89">
        <v>21</v>
      </c>
      <c r="R74" s="89">
        <v>66</v>
      </c>
      <c r="S74" s="89"/>
      <c r="T74" s="89">
        <v>0.35</v>
      </c>
      <c r="U74" s="122"/>
      <c r="V74" s="122"/>
      <c r="W74" s="122"/>
    </row>
    <row r="75" spans="1:35" s="22" customFormat="1" ht="17.25" customHeight="1" x14ac:dyDescent="0.2">
      <c r="A75" s="146" t="s">
        <v>17</v>
      </c>
      <c r="B75" s="147"/>
      <c r="C75" s="147"/>
      <c r="D75" s="52">
        <f>D61+D62+D64+D65+D67+D69+D70+D72+D74+D68+D73+D63+D71</f>
        <v>65.010000000000005</v>
      </c>
      <c r="E75" s="52">
        <f t="shared" ref="E75:W75" si="3">E61+E62+E64+E65+E67+E69+E70+E72+E74+E68+E73+E63+E71</f>
        <v>59.739999999999995</v>
      </c>
      <c r="F75" s="52">
        <f t="shared" si="3"/>
        <v>269.18</v>
      </c>
      <c r="G75" s="52">
        <f t="shared" si="3"/>
        <v>1820</v>
      </c>
      <c r="H75" s="52">
        <f t="shared" si="3"/>
        <v>0.39</v>
      </c>
      <c r="I75" s="52">
        <f t="shared" si="3"/>
        <v>0.67999999999999994</v>
      </c>
      <c r="J75" s="52">
        <f t="shared" si="3"/>
        <v>1.4</v>
      </c>
      <c r="K75" s="52">
        <f t="shared" si="3"/>
        <v>316.94</v>
      </c>
      <c r="L75" s="52">
        <f t="shared" si="3"/>
        <v>8.02</v>
      </c>
      <c r="M75" s="52">
        <f t="shared" si="3"/>
        <v>0.40900000000000003</v>
      </c>
      <c r="N75" s="52">
        <f t="shared" si="3"/>
        <v>38.459999999999994</v>
      </c>
      <c r="O75" s="118">
        <f t="shared" si="3"/>
        <v>345</v>
      </c>
      <c r="P75" s="114">
        <f t="shared" si="3"/>
        <v>9.2050000000000018</v>
      </c>
      <c r="Q75" s="118">
        <f t="shared" si="3"/>
        <v>660.08</v>
      </c>
      <c r="R75" s="118">
        <f t="shared" si="3"/>
        <v>882.11</v>
      </c>
      <c r="S75" s="118">
        <f t="shared" si="3"/>
        <v>257.55000000000007</v>
      </c>
      <c r="T75" s="118">
        <f t="shared" si="3"/>
        <v>11.03</v>
      </c>
      <c r="U75" s="118">
        <f t="shared" si="3"/>
        <v>7.6999999999999985E-2</v>
      </c>
      <c r="V75" s="118">
        <f t="shared" si="3"/>
        <v>10.309999999999999</v>
      </c>
      <c r="W75" s="118">
        <f t="shared" si="3"/>
        <v>25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s="16" customFormat="1" ht="13.5" customHeight="1" x14ac:dyDescent="0.2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9"/>
      <c r="W76" s="122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s="17" customFormat="1" ht="15" customHeight="1" x14ac:dyDescent="0.2">
      <c r="A77" s="143" t="s">
        <v>26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5"/>
      <c r="W77" s="191" t="s">
        <v>61</v>
      </c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  <row r="78" spans="1:35" s="8" customFormat="1" ht="29.25" customHeight="1" x14ac:dyDescent="0.2">
      <c r="A78" s="150" t="s">
        <v>1</v>
      </c>
      <c r="B78" s="150" t="s">
        <v>2</v>
      </c>
      <c r="C78" s="150" t="s">
        <v>3</v>
      </c>
      <c r="D78" s="149" t="s">
        <v>5</v>
      </c>
      <c r="E78" s="149"/>
      <c r="F78" s="149"/>
      <c r="G78" s="149" t="s">
        <v>27</v>
      </c>
      <c r="H78" s="155" t="s">
        <v>8</v>
      </c>
      <c r="I78" s="155"/>
      <c r="J78" s="155"/>
      <c r="K78" s="155" t="s">
        <v>12</v>
      </c>
      <c r="L78" s="153"/>
      <c r="M78" s="184" t="s">
        <v>37</v>
      </c>
      <c r="N78" s="185"/>
      <c r="O78" s="185"/>
      <c r="P78" s="186"/>
      <c r="Q78" s="187" t="s">
        <v>38</v>
      </c>
      <c r="R78" s="188"/>
      <c r="S78" s="188"/>
      <c r="T78" s="188"/>
      <c r="U78" s="188"/>
      <c r="V78" s="189"/>
      <c r="W78" s="192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</row>
    <row r="79" spans="1:35" s="8" customFormat="1" ht="18" customHeight="1" x14ac:dyDescent="0.25">
      <c r="A79" s="150"/>
      <c r="B79" s="150"/>
      <c r="C79" s="150"/>
      <c r="D79" s="55" t="s">
        <v>4</v>
      </c>
      <c r="E79" s="66" t="s">
        <v>6</v>
      </c>
      <c r="F79" s="79" t="s">
        <v>7</v>
      </c>
      <c r="G79" s="149"/>
      <c r="H79" s="82" t="s">
        <v>9</v>
      </c>
      <c r="I79" s="82" t="s">
        <v>10</v>
      </c>
      <c r="J79" s="82" t="s">
        <v>11</v>
      </c>
      <c r="K79" s="82" t="s">
        <v>13</v>
      </c>
      <c r="L79" s="81" t="s">
        <v>14</v>
      </c>
      <c r="M79" s="105" t="s">
        <v>9</v>
      </c>
      <c r="N79" s="105" t="s">
        <v>11</v>
      </c>
      <c r="O79" s="105" t="s">
        <v>39</v>
      </c>
      <c r="P79" s="112" t="s">
        <v>40</v>
      </c>
      <c r="Q79" s="105" t="s">
        <v>13</v>
      </c>
      <c r="R79" s="105" t="s">
        <v>41</v>
      </c>
      <c r="S79" s="105" t="s">
        <v>42</v>
      </c>
      <c r="T79" s="105" t="s">
        <v>14</v>
      </c>
      <c r="U79" s="122" t="s">
        <v>59</v>
      </c>
      <c r="V79" s="122" t="s">
        <v>60</v>
      </c>
      <c r="W79" s="193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</row>
    <row r="80" spans="1:35" ht="15" customHeight="1" x14ac:dyDescent="0.25">
      <c r="A80" s="143" t="s">
        <v>15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5"/>
      <c r="W80" s="122"/>
    </row>
    <row r="81" spans="1:28" ht="33" customHeight="1" x14ac:dyDescent="0.25">
      <c r="A81" s="10">
        <v>202</v>
      </c>
      <c r="B81" s="11" t="s">
        <v>29</v>
      </c>
      <c r="C81" s="2">
        <v>200</v>
      </c>
      <c r="D81" s="60">
        <v>10</v>
      </c>
      <c r="E81" s="60">
        <v>25.9</v>
      </c>
      <c r="F81" s="60">
        <v>5.5</v>
      </c>
      <c r="G81" s="60">
        <v>386</v>
      </c>
      <c r="H81" s="69">
        <v>0.1</v>
      </c>
      <c r="I81" s="69">
        <v>0.68</v>
      </c>
      <c r="J81" s="69"/>
      <c r="K81" s="69">
        <v>161.80000000000001</v>
      </c>
      <c r="L81" s="70">
        <v>3.2</v>
      </c>
      <c r="M81" s="89">
        <v>0.04</v>
      </c>
      <c r="N81" s="51">
        <v>1.49</v>
      </c>
      <c r="O81" s="89">
        <v>0.02</v>
      </c>
      <c r="P81" s="71">
        <v>0.3</v>
      </c>
      <c r="Q81" s="89">
        <v>82</v>
      </c>
      <c r="R81" s="89">
        <v>83.66</v>
      </c>
      <c r="S81" s="89">
        <v>17.489999999999998</v>
      </c>
      <c r="T81" s="89">
        <v>1.28</v>
      </c>
      <c r="U81" s="122">
        <v>0.03</v>
      </c>
      <c r="V81" s="122">
        <v>3.5</v>
      </c>
      <c r="W81" s="122"/>
    </row>
    <row r="82" spans="1:28" ht="20.25" customHeight="1" x14ac:dyDescent="0.25">
      <c r="A82" s="10">
        <v>63</v>
      </c>
      <c r="B82" s="11" t="s">
        <v>55</v>
      </c>
      <c r="C82" s="3" t="s">
        <v>73</v>
      </c>
      <c r="D82" s="2">
        <v>3.75</v>
      </c>
      <c r="E82" s="2">
        <v>1.45</v>
      </c>
      <c r="F82" s="60">
        <v>25.7</v>
      </c>
      <c r="G82" s="60">
        <v>131</v>
      </c>
      <c r="H82" s="69">
        <v>0.06</v>
      </c>
      <c r="I82" s="69">
        <v>0.03</v>
      </c>
      <c r="J82" s="69"/>
      <c r="K82" s="69">
        <v>11.2</v>
      </c>
      <c r="L82" s="70">
        <v>0.56999999999999995</v>
      </c>
      <c r="M82" s="51">
        <v>0.01</v>
      </c>
      <c r="N82" s="51"/>
      <c r="O82" s="89"/>
      <c r="P82" s="71">
        <v>7.0000000000000007E-2</v>
      </c>
      <c r="Q82" s="89">
        <v>15</v>
      </c>
      <c r="R82" s="89"/>
      <c r="S82" s="89"/>
      <c r="T82" s="89">
        <v>1</v>
      </c>
      <c r="U82" s="122"/>
      <c r="V82" s="122"/>
      <c r="W82" s="122"/>
    </row>
    <row r="83" spans="1:28" ht="20.25" customHeight="1" x14ac:dyDescent="0.25">
      <c r="A83" s="53" t="s">
        <v>51</v>
      </c>
      <c r="B83" s="46" t="s">
        <v>64</v>
      </c>
      <c r="C83" s="60">
        <v>108</v>
      </c>
      <c r="D83" s="60">
        <v>5</v>
      </c>
      <c r="E83" s="60">
        <v>3.2</v>
      </c>
      <c r="F83" s="60">
        <v>3.5</v>
      </c>
      <c r="G83" s="60">
        <v>70</v>
      </c>
      <c r="H83" s="60"/>
      <c r="I83" s="60"/>
      <c r="J83" s="60"/>
      <c r="K83" s="60"/>
      <c r="L83" s="90"/>
      <c r="M83" s="51">
        <v>0.04</v>
      </c>
      <c r="N83" s="51">
        <v>0.6</v>
      </c>
      <c r="O83" s="89">
        <v>20</v>
      </c>
      <c r="P83" s="71">
        <v>1.4999999999999999E-2</v>
      </c>
      <c r="Q83" s="89">
        <v>122</v>
      </c>
      <c r="R83" s="89">
        <v>96</v>
      </c>
      <c r="S83" s="89">
        <v>15</v>
      </c>
      <c r="T83" s="89">
        <v>0.1</v>
      </c>
      <c r="U83" s="122"/>
      <c r="V83" s="122"/>
      <c r="W83" s="122"/>
    </row>
    <row r="84" spans="1:28" ht="17.25" customHeight="1" x14ac:dyDescent="0.25">
      <c r="A84" s="10">
        <v>457</v>
      </c>
      <c r="B84" s="11" t="s">
        <v>101</v>
      </c>
      <c r="C84" s="2">
        <v>200</v>
      </c>
      <c r="D84" s="2">
        <v>2.79</v>
      </c>
      <c r="E84" s="2">
        <v>0.04</v>
      </c>
      <c r="F84" s="60">
        <v>19.8</v>
      </c>
      <c r="G84" s="60">
        <v>91</v>
      </c>
      <c r="H84" s="69">
        <v>0.03</v>
      </c>
      <c r="I84" s="69">
        <v>7.0000000000000007E-2</v>
      </c>
      <c r="J84" s="69">
        <v>1</v>
      </c>
      <c r="K84" s="69">
        <v>113.8</v>
      </c>
      <c r="L84" s="70">
        <v>0.14000000000000001</v>
      </c>
      <c r="M84" s="51">
        <v>0.02</v>
      </c>
      <c r="N84" s="51">
        <v>3.2</v>
      </c>
      <c r="O84" s="89"/>
      <c r="P84" s="71">
        <v>0.03</v>
      </c>
      <c r="Q84" s="89">
        <v>135</v>
      </c>
      <c r="R84" s="89">
        <v>332</v>
      </c>
      <c r="S84" s="89"/>
      <c r="T84" s="89">
        <v>0.72</v>
      </c>
      <c r="U84" s="122"/>
      <c r="V84" s="122"/>
      <c r="W84" s="122"/>
    </row>
    <row r="85" spans="1:28" ht="15" customHeight="1" x14ac:dyDescent="0.25">
      <c r="A85" s="143" t="s">
        <v>16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5"/>
      <c r="W85" s="122"/>
    </row>
    <row r="86" spans="1:28" ht="30.75" customHeight="1" x14ac:dyDescent="0.25">
      <c r="A86" s="95">
        <v>2</v>
      </c>
      <c r="B86" s="134" t="s">
        <v>88</v>
      </c>
      <c r="C86" s="10">
        <v>100</v>
      </c>
      <c r="D86" s="53">
        <v>5</v>
      </c>
      <c r="E86" s="53">
        <v>9.5299999999999994</v>
      </c>
      <c r="F86" s="53">
        <v>7.31</v>
      </c>
      <c r="G86" s="53">
        <v>150</v>
      </c>
      <c r="H86" s="72"/>
      <c r="I86" s="72"/>
      <c r="J86" s="72"/>
      <c r="K86" s="72"/>
      <c r="L86" s="73"/>
      <c r="M86" s="51">
        <v>0.04</v>
      </c>
      <c r="N86" s="89">
        <v>0.04</v>
      </c>
      <c r="O86" s="89">
        <v>40</v>
      </c>
      <c r="P86" s="71">
        <v>0.11</v>
      </c>
      <c r="Q86" s="89">
        <v>52.9</v>
      </c>
      <c r="R86" s="89">
        <v>80</v>
      </c>
      <c r="S86" s="89">
        <v>76</v>
      </c>
      <c r="T86" s="89">
        <v>2.06</v>
      </c>
      <c r="U86" s="122">
        <v>8.0000000000000002E-3</v>
      </c>
      <c r="V86" s="122"/>
      <c r="W86" s="122"/>
    </row>
    <row r="87" spans="1:28" ht="21" customHeight="1" x14ac:dyDescent="0.25">
      <c r="A87" s="10">
        <v>110</v>
      </c>
      <c r="B87" s="11" t="s">
        <v>89</v>
      </c>
      <c r="C87" s="2">
        <v>250</v>
      </c>
      <c r="D87" s="60">
        <v>2.8</v>
      </c>
      <c r="E87" s="60">
        <v>7.1</v>
      </c>
      <c r="F87" s="60">
        <v>11.5</v>
      </c>
      <c r="G87" s="60">
        <v>132</v>
      </c>
      <c r="H87" s="69"/>
      <c r="I87" s="69"/>
      <c r="J87" s="69"/>
      <c r="K87" s="69"/>
      <c r="L87" s="70"/>
      <c r="M87" s="51">
        <v>7.0000000000000007E-2</v>
      </c>
      <c r="N87" s="89">
        <v>5.86</v>
      </c>
      <c r="O87" s="89"/>
      <c r="P87" s="71">
        <v>0.05</v>
      </c>
      <c r="Q87" s="89">
        <v>121.04</v>
      </c>
      <c r="R87" s="89">
        <v>80</v>
      </c>
      <c r="S87" s="89">
        <v>17.170000000000002</v>
      </c>
      <c r="T87" s="89">
        <v>0.56999999999999995</v>
      </c>
      <c r="U87" s="122">
        <v>1.0999999999999999E-2</v>
      </c>
      <c r="V87" s="122"/>
      <c r="W87" s="122"/>
    </row>
    <row r="88" spans="1:28" ht="24" customHeight="1" x14ac:dyDescent="0.25">
      <c r="A88" s="4">
        <v>256</v>
      </c>
      <c r="B88" s="13" t="s">
        <v>31</v>
      </c>
      <c r="C88" s="4">
        <v>180</v>
      </c>
      <c r="D88" s="4">
        <v>7.38</v>
      </c>
      <c r="E88" s="4">
        <v>8.4</v>
      </c>
      <c r="F88" s="4">
        <v>45.2</v>
      </c>
      <c r="G88" s="61">
        <v>294</v>
      </c>
      <c r="H88" s="75">
        <v>2.94</v>
      </c>
      <c r="I88" s="75">
        <v>0.05</v>
      </c>
      <c r="J88" s="75"/>
      <c r="K88" s="75">
        <v>17</v>
      </c>
      <c r="L88" s="76">
        <v>1.42</v>
      </c>
      <c r="M88" s="51"/>
      <c r="N88" s="89"/>
      <c r="O88" s="89"/>
      <c r="P88" s="71"/>
      <c r="Q88" s="89"/>
      <c r="R88" s="89">
        <v>46</v>
      </c>
      <c r="S88" s="89"/>
      <c r="T88" s="89"/>
      <c r="U88" s="122">
        <v>1.2999999999999999E-2</v>
      </c>
      <c r="V88" s="122"/>
      <c r="W88" s="122"/>
    </row>
    <row r="89" spans="1:28" ht="21" customHeight="1" x14ac:dyDescent="0.25">
      <c r="A89" s="10">
        <v>339</v>
      </c>
      <c r="B89" s="11" t="s">
        <v>67</v>
      </c>
      <c r="C89" s="2">
        <v>100</v>
      </c>
      <c r="D89" s="60">
        <v>18</v>
      </c>
      <c r="E89" s="60">
        <v>16.8</v>
      </c>
      <c r="F89" s="60">
        <v>14.4</v>
      </c>
      <c r="G89" s="60">
        <v>180</v>
      </c>
      <c r="H89" s="69">
        <v>0.06</v>
      </c>
      <c r="I89" s="69">
        <v>0.12</v>
      </c>
      <c r="J89" s="69"/>
      <c r="K89" s="69">
        <v>15.12</v>
      </c>
      <c r="L89" s="70">
        <v>2.06</v>
      </c>
      <c r="M89" s="51">
        <v>0.05</v>
      </c>
      <c r="N89" s="89"/>
      <c r="O89" s="89"/>
      <c r="P89" s="71"/>
      <c r="Q89" s="89">
        <v>7.82</v>
      </c>
      <c r="R89" s="89">
        <v>39</v>
      </c>
      <c r="S89" s="89"/>
      <c r="T89" s="89">
        <v>1.48</v>
      </c>
      <c r="U89" s="122"/>
      <c r="V89" s="122"/>
      <c r="W89" s="122"/>
    </row>
    <row r="90" spans="1:28" ht="26.25" customHeight="1" x14ac:dyDescent="0.25">
      <c r="A90" s="10">
        <v>457</v>
      </c>
      <c r="B90" s="11" t="s">
        <v>101</v>
      </c>
      <c r="C90" s="2">
        <v>200</v>
      </c>
      <c r="D90" s="60">
        <v>0.56000000000000005</v>
      </c>
      <c r="E90" s="60"/>
      <c r="F90" s="60">
        <v>27.4</v>
      </c>
      <c r="G90" s="60">
        <v>112</v>
      </c>
      <c r="H90" s="69"/>
      <c r="I90" s="69"/>
      <c r="J90" s="69"/>
      <c r="K90" s="69"/>
      <c r="L90" s="70"/>
      <c r="M90" s="51">
        <v>0.01</v>
      </c>
      <c r="N90" s="89">
        <v>5</v>
      </c>
      <c r="O90" s="89"/>
      <c r="P90" s="71">
        <v>0.02</v>
      </c>
      <c r="Q90" s="89">
        <v>56.37</v>
      </c>
      <c r="R90" s="89">
        <v>40</v>
      </c>
      <c r="S90" s="89"/>
      <c r="T90" s="89">
        <v>0.34</v>
      </c>
      <c r="U90" s="122"/>
      <c r="V90" s="122"/>
      <c r="W90" s="122">
        <v>25</v>
      </c>
    </row>
    <row r="91" spans="1:28" ht="26.25" customHeight="1" x14ac:dyDescent="0.25">
      <c r="A91" s="10" t="s">
        <v>51</v>
      </c>
      <c r="B91" s="11" t="s">
        <v>52</v>
      </c>
      <c r="C91" s="2">
        <v>42</v>
      </c>
      <c r="D91" s="2">
        <v>3</v>
      </c>
      <c r="E91" s="2">
        <v>0.25</v>
      </c>
      <c r="F91" s="2">
        <v>13.8</v>
      </c>
      <c r="G91" s="60">
        <v>76</v>
      </c>
      <c r="H91" s="2"/>
      <c r="I91" s="2"/>
      <c r="J91" s="2"/>
      <c r="K91" s="2"/>
      <c r="L91" s="88"/>
      <c r="M91" s="51">
        <v>1.0999999999999999E-2</v>
      </c>
      <c r="N91" s="89"/>
      <c r="O91" s="89"/>
      <c r="P91" s="71">
        <v>0.05</v>
      </c>
      <c r="Q91" s="89">
        <v>11</v>
      </c>
      <c r="R91" s="89">
        <v>33</v>
      </c>
      <c r="S91" s="89"/>
      <c r="T91" s="89">
        <v>0.26</v>
      </c>
      <c r="U91" s="122"/>
      <c r="V91" s="122"/>
      <c r="W91" s="122"/>
    </row>
    <row r="92" spans="1:28" ht="19.5" customHeight="1" x14ac:dyDescent="0.25">
      <c r="A92" s="10" t="s">
        <v>51</v>
      </c>
      <c r="B92" s="11" t="s">
        <v>53</v>
      </c>
      <c r="C92" s="2">
        <v>70</v>
      </c>
      <c r="D92" s="2">
        <v>5</v>
      </c>
      <c r="E92" s="2">
        <v>1.2</v>
      </c>
      <c r="F92" s="2">
        <v>22</v>
      </c>
      <c r="G92" s="60">
        <v>130</v>
      </c>
      <c r="H92" s="2">
        <v>0.18</v>
      </c>
      <c r="I92" s="2">
        <v>0.08</v>
      </c>
      <c r="J92" s="2"/>
      <c r="K92" s="2">
        <v>35</v>
      </c>
      <c r="L92" s="88">
        <v>3.9</v>
      </c>
      <c r="M92" s="51">
        <v>4.1000000000000002E-2</v>
      </c>
      <c r="N92" s="89"/>
      <c r="O92" s="89"/>
      <c r="P92" s="71">
        <v>0.05</v>
      </c>
      <c r="Q92" s="89">
        <v>21</v>
      </c>
      <c r="R92" s="89">
        <v>66</v>
      </c>
      <c r="S92" s="89"/>
      <c r="T92" s="89">
        <v>0.35</v>
      </c>
      <c r="U92" s="122"/>
      <c r="V92" s="122"/>
      <c r="W92" s="122"/>
    </row>
    <row r="93" spans="1:28" s="24" customFormat="1" ht="22.5" customHeight="1" x14ac:dyDescent="0.2">
      <c r="A93" s="146" t="s">
        <v>17</v>
      </c>
      <c r="B93" s="147"/>
      <c r="C93" s="147"/>
      <c r="D93" s="54">
        <f>D92+D90+D89+D88+D87+D84+D82+D81+D86+D83+D91</f>
        <v>63.28</v>
      </c>
      <c r="E93" s="54">
        <f t="shared" ref="E93:W93" si="4">E92+E90+E89+E88+E87+E84+E82+E81+E86+E83+E91</f>
        <v>73.87</v>
      </c>
      <c r="F93" s="54">
        <f t="shared" si="4"/>
        <v>196.11</v>
      </c>
      <c r="G93" s="54">
        <f t="shared" si="4"/>
        <v>1752</v>
      </c>
      <c r="H93" s="54">
        <f t="shared" si="4"/>
        <v>3.3699999999999997</v>
      </c>
      <c r="I93" s="54">
        <f t="shared" si="4"/>
        <v>1.03</v>
      </c>
      <c r="J93" s="54">
        <f t="shared" si="4"/>
        <v>1</v>
      </c>
      <c r="K93" s="54">
        <f t="shared" si="4"/>
        <v>353.92</v>
      </c>
      <c r="L93" s="54">
        <f t="shared" si="4"/>
        <v>11.29</v>
      </c>
      <c r="M93" s="54">
        <f t="shared" si="4"/>
        <v>0.33200000000000002</v>
      </c>
      <c r="N93" s="54">
        <f t="shared" si="4"/>
        <v>16.189999999999998</v>
      </c>
      <c r="O93" s="119">
        <f t="shared" si="4"/>
        <v>60.02</v>
      </c>
      <c r="P93" s="115">
        <f t="shared" si="4"/>
        <v>0.69500000000000006</v>
      </c>
      <c r="Q93" s="119">
        <f t="shared" si="4"/>
        <v>624.13</v>
      </c>
      <c r="R93" s="119">
        <f t="shared" si="4"/>
        <v>895.66</v>
      </c>
      <c r="S93" s="119">
        <f t="shared" si="4"/>
        <v>125.66</v>
      </c>
      <c r="T93" s="119">
        <f t="shared" si="4"/>
        <v>8.16</v>
      </c>
      <c r="U93" s="119">
        <f t="shared" si="4"/>
        <v>6.2E-2</v>
      </c>
      <c r="V93" s="119">
        <f t="shared" si="4"/>
        <v>3.5</v>
      </c>
      <c r="W93" s="119">
        <f t="shared" si="4"/>
        <v>25</v>
      </c>
    </row>
    <row r="94" spans="1:28" s="6" customFormat="1" ht="13.5" customHeight="1" x14ac:dyDescent="0.2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6"/>
      <c r="W94" s="122"/>
    </row>
    <row r="95" spans="1:28" s="17" customFormat="1" ht="15" customHeight="1" x14ac:dyDescent="0.2">
      <c r="A95" s="137" t="s">
        <v>20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9"/>
      <c r="W95" s="191" t="s">
        <v>61</v>
      </c>
      <c r="X95" s="35"/>
      <c r="Y95" s="35"/>
      <c r="Z95" s="35"/>
      <c r="AA95" s="35"/>
      <c r="AB95" s="36"/>
    </row>
    <row r="96" spans="1:28" s="8" customFormat="1" ht="36" customHeight="1" x14ac:dyDescent="0.2">
      <c r="A96" s="151" t="s">
        <v>1</v>
      </c>
      <c r="B96" s="151" t="s">
        <v>2</v>
      </c>
      <c r="C96" s="148" t="s">
        <v>3</v>
      </c>
      <c r="D96" s="149" t="s">
        <v>5</v>
      </c>
      <c r="E96" s="149"/>
      <c r="F96" s="149"/>
      <c r="G96" s="149" t="s">
        <v>27</v>
      </c>
      <c r="H96" s="155" t="s">
        <v>8</v>
      </c>
      <c r="I96" s="155"/>
      <c r="J96" s="155"/>
      <c r="K96" s="155" t="s">
        <v>12</v>
      </c>
      <c r="L96" s="153"/>
      <c r="M96" s="184" t="s">
        <v>37</v>
      </c>
      <c r="N96" s="185"/>
      <c r="O96" s="185"/>
      <c r="P96" s="186"/>
      <c r="Q96" s="187" t="s">
        <v>38</v>
      </c>
      <c r="R96" s="188"/>
      <c r="S96" s="188"/>
      <c r="T96" s="188"/>
      <c r="U96" s="188"/>
      <c r="V96" s="189"/>
      <c r="W96" s="192"/>
      <c r="X96" s="35"/>
      <c r="Y96" s="35"/>
      <c r="Z96" s="35"/>
      <c r="AA96" s="35"/>
    </row>
    <row r="97" spans="1:31" s="8" customFormat="1" ht="16.5" customHeight="1" x14ac:dyDescent="0.25">
      <c r="A97" s="152"/>
      <c r="B97" s="152"/>
      <c r="C97" s="137"/>
      <c r="D97" s="63" t="s">
        <v>4</v>
      </c>
      <c r="E97" s="66" t="s">
        <v>6</v>
      </c>
      <c r="F97" s="79" t="s">
        <v>7</v>
      </c>
      <c r="G97" s="149"/>
      <c r="H97" s="82" t="s">
        <v>9</v>
      </c>
      <c r="I97" s="82" t="s">
        <v>10</v>
      </c>
      <c r="J97" s="82" t="s">
        <v>11</v>
      </c>
      <c r="K97" s="82" t="s">
        <v>13</v>
      </c>
      <c r="L97" s="81" t="s">
        <v>14</v>
      </c>
      <c r="M97" s="105" t="s">
        <v>9</v>
      </c>
      <c r="N97" s="105" t="s">
        <v>11</v>
      </c>
      <c r="O97" s="105" t="s">
        <v>39</v>
      </c>
      <c r="P97" s="112" t="s">
        <v>40</v>
      </c>
      <c r="Q97" s="105" t="s">
        <v>13</v>
      </c>
      <c r="R97" s="105" t="s">
        <v>41</v>
      </c>
      <c r="S97" s="105" t="s">
        <v>42</v>
      </c>
      <c r="T97" s="105" t="s">
        <v>14</v>
      </c>
      <c r="U97" s="122" t="s">
        <v>59</v>
      </c>
      <c r="V97" s="122" t="s">
        <v>60</v>
      </c>
      <c r="W97" s="193"/>
    </row>
    <row r="98" spans="1:31" ht="15" customHeight="1" x14ac:dyDescent="0.25">
      <c r="A98" s="143" t="s">
        <v>15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5"/>
      <c r="W98" s="122"/>
    </row>
    <row r="99" spans="1:31" ht="32.25" customHeight="1" x14ac:dyDescent="0.25">
      <c r="A99" s="10">
        <v>202</v>
      </c>
      <c r="B99" s="11" t="s">
        <v>29</v>
      </c>
      <c r="C99" s="2">
        <v>200</v>
      </c>
      <c r="D99" s="60">
        <v>7.7</v>
      </c>
      <c r="E99" s="60">
        <v>11.08</v>
      </c>
      <c r="F99" s="60">
        <v>47.97</v>
      </c>
      <c r="G99" s="60">
        <v>343</v>
      </c>
      <c r="H99" s="69">
        <v>7.0000000000000007E-2</v>
      </c>
      <c r="I99" s="69">
        <v>0.05</v>
      </c>
      <c r="J99" s="69"/>
      <c r="K99" s="69">
        <v>13.9</v>
      </c>
      <c r="L99" s="70">
        <v>0.76</v>
      </c>
      <c r="M99" s="89">
        <v>0.06</v>
      </c>
      <c r="N99" s="51">
        <v>2</v>
      </c>
      <c r="O99" s="89">
        <v>230</v>
      </c>
      <c r="P99" s="71">
        <v>3.58</v>
      </c>
      <c r="Q99" s="89">
        <v>90</v>
      </c>
      <c r="R99" s="89">
        <v>1.6</v>
      </c>
      <c r="S99" s="89"/>
      <c r="T99" s="89">
        <v>4.3899999999999997</v>
      </c>
      <c r="U99" s="122">
        <v>0.02</v>
      </c>
      <c r="V99" s="122">
        <v>3.5</v>
      </c>
      <c r="W99" s="122"/>
    </row>
    <row r="100" spans="1:31" ht="30" x14ac:dyDescent="0.25">
      <c r="A100" s="10">
        <v>64</v>
      </c>
      <c r="B100" s="11" t="s">
        <v>76</v>
      </c>
      <c r="C100" s="3" t="s">
        <v>73</v>
      </c>
      <c r="D100" s="2">
        <v>3.9</v>
      </c>
      <c r="E100" s="2">
        <v>8.6999999999999993</v>
      </c>
      <c r="F100" s="60">
        <v>24.7</v>
      </c>
      <c r="G100" s="60">
        <v>192</v>
      </c>
      <c r="H100" s="69">
        <v>0.06</v>
      </c>
      <c r="I100" s="69">
        <v>0.03</v>
      </c>
      <c r="J100" s="69"/>
      <c r="K100" s="69">
        <v>11.2</v>
      </c>
      <c r="L100" s="70">
        <v>0.56999999999999995</v>
      </c>
      <c r="M100" s="51">
        <v>0.02</v>
      </c>
      <c r="N100" s="51"/>
      <c r="O100" s="89"/>
      <c r="P100" s="71">
        <v>0.03</v>
      </c>
      <c r="Q100" s="89">
        <v>15</v>
      </c>
      <c r="R100" s="89"/>
      <c r="S100" s="89"/>
      <c r="T100" s="89">
        <v>0.72</v>
      </c>
      <c r="U100" s="122"/>
      <c r="V100" s="122"/>
      <c r="W100" s="122"/>
    </row>
    <row r="101" spans="1:31" ht="21.75" customHeight="1" x14ac:dyDescent="0.25">
      <c r="A101" s="53" t="s">
        <v>51</v>
      </c>
      <c r="B101" s="46" t="s">
        <v>64</v>
      </c>
      <c r="C101" s="60">
        <v>108</v>
      </c>
      <c r="D101" s="60">
        <v>5</v>
      </c>
      <c r="E101" s="60">
        <v>3.2</v>
      </c>
      <c r="F101" s="60">
        <v>3.5</v>
      </c>
      <c r="G101" s="60">
        <v>70</v>
      </c>
      <c r="H101" s="60"/>
      <c r="I101" s="60"/>
      <c r="J101" s="60"/>
      <c r="K101" s="60"/>
      <c r="L101" s="90"/>
      <c r="M101" s="51">
        <v>0.04</v>
      </c>
      <c r="N101" s="51">
        <v>0.6</v>
      </c>
      <c r="O101" s="89">
        <v>20</v>
      </c>
      <c r="P101" s="71">
        <v>1.4999999999999999E-2</v>
      </c>
      <c r="Q101" s="89">
        <v>122</v>
      </c>
      <c r="R101" s="89">
        <v>96</v>
      </c>
      <c r="S101" s="89">
        <v>15</v>
      </c>
      <c r="T101" s="89">
        <v>0.1</v>
      </c>
      <c r="U101" s="122"/>
      <c r="V101" s="122"/>
      <c r="W101" s="122"/>
    </row>
    <row r="102" spans="1:31" ht="19.5" customHeight="1" x14ac:dyDescent="0.25">
      <c r="A102" s="10">
        <v>457</v>
      </c>
      <c r="B102" s="11" t="s">
        <v>101</v>
      </c>
      <c r="C102" s="4">
        <v>200</v>
      </c>
      <c r="D102" s="2"/>
      <c r="E102" s="2"/>
      <c r="F102" s="60">
        <v>15.04</v>
      </c>
      <c r="G102" s="60">
        <v>60</v>
      </c>
      <c r="H102" s="69"/>
      <c r="I102" s="69"/>
      <c r="J102" s="69"/>
      <c r="K102" s="69"/>
      <c r="L102" s="70"/>
      <c r="M102" s="51">
        <v>0.01</v>
      </c>
      <c r="N102" s="51">
        <v>1.1000000000000001</v>
      </c>
      <c r="O102" s="89"/>
      <c r="P102" s="71">
        <v>0.02</v>
      </c>
      <c r="Q102" s="89">
        <v>20</v>
      </c>
      <c r="R102" s="89"/>
      <c r="S102" s="89"/>
      <c r="T102" s="89">
        <v>0.34</v>
      </c>
      <c r="U102" s="122"/>
      <c r="V102" s="122"/>
      <c r="W102" s="122"/>
    </row>
    <row r="103" spans="1:31" ht="15" customHeight="1" x14ac:dyDescent="0.25">
      <c r="A103" s="143" t="s">
        <v>16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5"/>
      <c r="W103" s="122"/>
    </row>
    <row r="104" spans="1:31" ht="36" customHeight="1" x14ac:dyDescent="0.25">
      <c r="A104" s="10">
        <v>129</v>
      </c>
      <c r="B104" s="11" t="s">
        <v>90</v>
      </c>
      <c r="C104" s="2">
        <v>250</v>
      </c>
      <c r="D104" s="60">
        <v>9.6</v>
      </c>
      <c r="E104" s="60">
        <v>6.5</v>
      </c>
      <c r="F104" s="60">
        <v>30.2</v>
      </c>
      <c r="G104" s="60">
        <v>174</v>
      </c>
      <c r="H104" s="69"/>
      <c r="I104" s="69"/>
      <c r="J104" s="69"/>
      <c r="K104" s="69"/>
      <c r="L104" s="70"/>
      <c r="M104" s="51">
        <v>1.0999999999999999E-2</v>
      </c>
      <c r="N104" s="89"/>
      <c r="O104" s="89"/>
      <c r="P104" s="71">
        <v>0.02</v>
      </c>
      <c r="Q104" s="89">
        <v>114.9</v>
      </c>
      <c r="R104" s="89">
        <v>101</v>
      </c>
      <c r="S104" s="89"/>
      <c r="T104" s="89">
        <v>0.95</v>
      </c>
      <c r="U104" s="122">
        <v>1.0999999999999999E-2</v>
      </c>
      <c r="V104" s="122">
        <v>2.5</v>
      </c>
      <c r="W104" s="122"/>
    </row>
    <row r="105" spans="1:31" ht="33.75" customHeight="1" x14ac:dyDescent="0.25">
      <c r="A105" s="10" t="s">
        <v>51</v>
      </c>
      <c r="B105" s="11" t="s">
        <v>91</v>
      </c>
      <c r="C105" s="10">
        <v>100</v>
      </c>
      <c r="D105" s="53">
        <v>3.59</v>
      </c>
      <c r="E105" s="53">
        <v>5.2</v>
      </c>
      <c r="F105" s="53">
        <v>24.4</v>
      </c>
      <c r="G105" s="53">
        <v>100</v>
      </c>
      <c r="H105" s="72"/>
      <c r="I105" s="72"/>
      <c r="J105" s="72"/>
      <c r="K105" s="72"/>
      <c r="L105" s="73"/>
      <c r="M105" s="51">
        <v>0.1</v>
      </c>
      <c r="N105" s="89">
        <v>6.8</v>
      </c>
      <c r="O105" s="89"/>
      <c r="P105" s="71">
        <v>1.0999999999999999E-2</v>
      </c>
      <c r="Q105" s="89">
        <v>98.3</v>
      </c>
      <c r="R105" s="89">
        <v>76</v>
      </c>
      <c r="S105" s="89">
        <v>26.8</v>
      </c>
      <c r="T105" s="89">
        <v>2.06</v>
      </c>
      <c r="U105" s="122">
        <v>8.0000000000000002E-3</v>
      </c>
      <c r="V105" s="122"/>
      <c r="W105" s="122"/>
    </row>
    <row r="106" spans="1:31" ht="29.25" customHeight="1" x14ac:dyDescent="0.25">
      <c r="A106" s="2">
        <v>333</v>
      </c>
      <c r="B106" s="11" t="s">
        <v>92</v>
      </c>
      <c r="C106" s="2">
        <v>250</v>
      </c>
      <c r="D106" s="100">
        <v>3.69</v>
      </c>
      <c r="E106" s="60">
        <v>7.2</v>
      </c>
      <c r="F106" s="60">
        <v>47</v>
      </c>
      <c r="G106" s="60">
        <v>320</v>
      </c>
      <c r="H106" s="69">
        <v>0.22</v>
      </c>
      <c r="I106" s="69">
        <v>0.32</v>
      </c>
      <c r="J106" s="69">
        <v>10.6</v>
      </c>
      <c r="K106" s="69">
        <v>36.200000000000003</v>
      </c>
      <c r="L106" s="70">
        <v>5.6</v>
      </c>
      <c r="M106" s="51">
        <v>0.02</v>
      </c>
      <c r="N106" s="95">
        <v>1</v>
      </c>
      <c r="O106" s="95">
        <v>30</v>
      </c>
      <c r="P106" s="69">
        <v>0.3</v>
      </c>
      <c r="Q106" s="100">
        <v>245.4</v>
      </c>
      <c r="R106" s="100">
        <v>95</v>
      </c>
      <c r="S106" s="100">
        <v>40.04</v>
      </c>
      <c r="T106" s="100">
        <v>0.8</v>
      </c>
      <c r="U106" s="122">
        <v>1.2999999999999999E-2</v>
      </c>
      <c r="V106" s="122"/>
      <c r="W106" s="122"/>
    </row>
    <row r="107" spans="1:31" ht="23.25" customHeight="1" x14ac:dyDescent="0.25">
      <c r="A107" s="10">
        <v>457</v>
      </c>
      <c r="B107" s="11" t="s">
        <v>101</v>
      </c>
      <c r="C107" s="2">
        <v>200</v>
      </c>
      <c r="D107" s="60">
        <v>0.68</v>
      </c>
      <c r="E107" s="60"/>
      <c r="F107" s="60">
        <v>23.05</v>
      </c>
      <c r="G107" s="60">
        <v>95</v>
      </c>
      <c r="H107" s="69"/>
      <c r="I107" s="69">
        <v>0.01</v>
      </c>
      <c r="J107" s="69">
        <v>60</v>
      </c>
      <c r="K107" s="69">
        <v>5.44</v>
      </c>
      <c r="L107" s="70">
        <v>4.79</v>
      </c>
      <c r="M107" s="51">
        <v>0.01</v>
      </c>
      <c r="N107" s="89">
        <v>0.4</v>
      </c>
      <c r="O107" s="89"/>
      <c r="P107" s="71">
        <v>0.02</v>
      </c>
      <c r="Q107" s="89">
        <v>20</v>
      </c>
      <c r="R107" s="89">
        <v>8</v>
      </c>
      <c r="S107" s="89"/>
      <c r="T107" s="89">
        <v>0.34</v>
      </c>
      <c r="U107" s="122"/>
      <c r="V107" s="122"/>
      <c r="W107" s="122"/>
    </row>
    <row r="108" spans="1:31" ht="23.25" customHeight="1" x14ac:dyDescent="0.25">
      <c r="A108" s="10" t="s">
        <v>51</v>
      </c>
      <c r="B108" s="13" t="s">
        <v>36</v>
      </c>
      <c r="C108" s="2">
        <v>100</v>
      </c>
      <c r="D108" s="60">
        <v>0.4</v>
      </c>
      <c r="E108" s="60">
        <v>0.4</v>
      </c>
      <c r="F108" s="60">
        <v>10.4</v>
      </c>
      <c r="G108" s="60">
        <v>45</v>
      </c>
      <c r="H108" s="69"/>
      <c r="I108" s="69"/>
      <c r="J108" s="69"/>
      <c r="K108" s="69"/>
      <c r="L108" s="70"/>
      <c r="M108" s="51">
        <v>0.03</v>
      </c>
      <c r="N108" s="51">
        <v>10</v>
      </c>
      <c r="O108" s="89">
        <v>5</v>
      </c>
      <c r="P108" s="71">
        <v>0.4</v>
      </c>
      <c r="Q108" s="89">
        <v>16</v>
      </c>
      <c r="R108" s="89">
        <v>11</v>
      </c>
      <c r="S108" s="89">
        <v>9</v>
      </c>
      <c r="T108" s="89">
        <v>3.78</v>
      </c>
      <c r="U108" s="122"/>
      <c r="V108" s="122"/>
      <c r="W108" s="122"/>
    </row>
    <row r="109" spans="1:31" ht="23.25" customHeight="1" x14ac:dyDescent="0.25">
      <c r="A109" s="10" t="s">
        <v>51</v>
      </c>
      <c r="B109" s="11" t="s">
        <v>52</v>
      </c>
      <c r="C109" s="2">
        <v>42</v>
      </c>
      <c r="D109" s="2">
        <v>3</v>
      </c>
      <c r="E109" s="2">
        <v>0.25</v>
      </c>
      <c r="F109" s="2">
        <v>13.8</v>
      </c>
      <c r="G109" s="60">
        <v>76</v>
      </c>
      <c r="H109" s="2"/>
      <c r="I109" s="2"/>
      <c r="J109" s="2"/>
      <c r="K109" s="2"/>
      <c r="L109" s="88"/>
      <c r="M109" s="51">
        <v>1.0999999999999999E-2</v>
      </c>
      <c r="N109" s="89"/>
      <c r="O109" s="89"/>
      <c r="P109" s="71">
        <v>0.05</v>
      </c>
      <c r="Q109" s="89">
        <v>11</v>
      </c>
      <c r="R109" s="89">
        <v>33</v>
      </c>
      <c r="S109" s="89"/>
      <c r="T109" s="89">
        <v>0.26</v>
      </c>
      <c r="U109" s="122"/>
      <c r="V109" s="122"/>
      <c r="W109" s="122"/>
    </row>
    <row r="110" spans="1:31" ht="15" customHeight="1" x14ac:dyDescent="0.25">
      <c r="A110" s="10" t="s">
        <v>51</v>
      </c>
      <c r="B110" s="11" t="s">
        <v>53</v>
      </c>
      <c r="C110" s="2">
        <v>70</v>
      </c>
      <c r="D110" s="2">
        <v>5</v>
      </c>
      <c r="E110" s="2">
        <v>1.2</v>
      </c>
      <c r="F110" s="2">
        <v>22</v>
      </c>
      <c r="G110" s="60">
        <v>130</v>
      </c>
      <c r="H110" s="2">
        <v>0.18</v>
      </c>
      <c r="I110" s="2">
        <v>0.08</v>
      </c>
      <c r="J110" s="2"/>
      <c r="K110" s="2">
        <v>35</v>
      </c>
      <c r="L110" s="88">
        <v>3.9</v>
      </c>
      <c r="M110" s="51">
        <v>4.1000000000000002E-2</v>
      </c>
      <c r="N110" s="89"/>
      <c r="O110" s="89"/>
      <c r="P110" s="71">
        <v>0.05</v>
      </c>
      <c r="Q110" s="89">
        <v>21</v>
      </c>
      <c r="R110" s="89">
        <v>66</v>
      </c>
      <c r="S110" s="89"/>
      <c r="T110" s="89">
        <v>0.35</v>
      </c>
      <c r="U110" s="122"/>
      <c r="V110" s="122"/>
      <c r="W110" s="122"/>
    </row>
    <row r="111" spans="1:31" s="22" customFormat="1" ht="18.75" customHeight="1" x14ac:dyDescent="0.2">
      <c r="A111" s="146" t="s">
        <v>17</v>
      </c>
      <c r="B111" s="147"/>
      <c r="C111" s="147"/>
      <c r="D111" s="52">
        <f>D110+D107+D106+D104+D102+D100+D99+D108+D105+D101+D109</f>
        <v>42.559999999999995</v>
      </c>
      <c r="E111" s="52">
        <f t="shared" ref="E111:V111" si="5">E110+E107+E106+E104+E102+E100+E99+E108+E105+E101+E109</f>
        <v>43.730000000000004</v>
      </c>
      <c r="F111" s="52">
        <f t="shared" si="5"/>
        <v>262.06</v>
      </c>
      <c r="G111" s="52">
        <f t="shared" si="5"/>
        <v>1605</v>
      </c>
      <c r="H111" s="52">
        <f t="shared" si="5"/>
        <v>0.53</v>
      </c>
      <c r="I111" s="52">
        <f t="shared" si="5"/>
        <v>0.49000000000000005</v>
      </c>
      <c r="J111" s="52">
        <f t="shared" si="5"/>
        <v>70.599999999999994</v>
      </c>
      <c r="K111" s="52">
        <f t="shared" si="5"/>
        <v>101.74000000000001</v>
      </c>
      <c r="L111" s="52">
        <f t="shared" si="5"/>
        <v>15.62</v>
      </c>
      <c r="M111" s="52">
        <f t="shared" si="5"/>
        <v>0.35299999999999998</v>
      </c>
      <c r="N111" s="52">
        <f t="shared" si="5"/>
        <v>21.900000000000002</v>
      </c>
      <c r="O111" s="118">
        <f t="shared" si="5"/>
        <v>285</v>
      </c>
      <c r="P111" s="114">
        <f t="shared" si="5"/>
        <v>4.4960000000000004</v>
      </c>
      <c r="Q111" s="118">
        <f t="shared" si="5"/>
        <v>773.59999999999991</v>
      </c>
      <c r="R111" s="118">
        <f t="shared" si="5"/>
        <v>487.6</v>
      </c>
      <c r="S111" s="118">
        <f t="shared" si="5"/>
        <v>90.84</v>
      </c>
      <c r="T111" s="118">
        <f t="shared" si="5"/>
        <v>14.09</v>
      </c>
      <c r="U111" s="118">
        <f t="shared" si="5"/>
        <v>5.1999999999999998E-2</v>
      </c>
      <c r="V111" s="118">
        <f t="shared" si="5"/>
        <v>6</v>
      </c>
      <c r="W111" s="118">
        <f t="shared" ref="W111" si="6">W110+W107+W106+W104+W102+W100+W99+W108+W105+W101+W109</f>
        <v>0</v>
      </c>
      <c r="X111" s="34"/>
      <c r="Y111" s="34"/>
      <c r="Z111" s="34"/>
      <c r="AA111" s="34"/>
      <c r="AB111" s="34"/>
      <c r="AC111" s="34"/>
      <c r="AD111" s="34"/>
      <c r="AE111" s="37"/>
    </row>
    <row r="112" spans="1:31" s="6" customFormat="1" ht="13.5" customHeight="1" x14ac:dyDescent="0.25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9"/>
      <c r="W112" s="122"/>
    </row>
    <row r="113" spans="1:31" s="14" customFormat="1" ht="14.25" customHeight="1" x14ac:dyDescent="0.25">
      <c r="A113" s="143" t="s">
        <v>21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5"/>
      <c r="W113" s="191" t="s">
        <v>61</v>
      </c>
      <c r="X113" s="6"/>
      <c r="Y113" s="6"/>
      <c r="Z113" s="6"/>
      <c r="AA113" s="6"/>
      <c r="AB113" s="6"/>
      <c r="AC113" s="6"/>
      <c r="AD113" s="6"/>
      <c r="AE113" s="38"/>
    </row>
    <row r="114" spans="1:31" ht="35.25" customHeight="1" x14ac:dyDescent="0.25">
      <c r="A114" s="151" t="s">
        <v>1</v>
      </c>
      <c r="B114" s="151" t="s">
        <v>2</v>
      </c>
      <c r="C114" s="148" t="s">
        <v>3</v>
      </c>
      <c r="D114" s="149" t="s">
        <v>5</v>
      </c>
      <c r="E114" s="149"/>
      <c r="F114" s="149"/>
      <c r="G114" s="149" t="s">
        <v>27</v>
      </c>
      <c r="H114" s="155" t="s">
        <v>8</v>
      </c>
      <c r="I114" s="155"/>
      <c r="J114" s="155"/>
      <c r="K114" s="155" t="s">
        <v>12</v>
      </c>
      <c r="L114" s="153"/>
      <c r="M114" s="184" t="s">
        <v>37</v>
      </c>
      <c r="N114" s="185"/>
      <c r="O114" s="185"/>
      <c r="P114" s="186"/>
      <c r="Q114" s="187" t="s">
        <v>38</v>
      </c>
      <c r="R114" s="188"/>
      <c r="S114" s="188"/>
      <c r="T114" s="188"/>
      <c r="U114" s="188"/>
      <c r="V114" s="189"/>
      <c r="W114" s="192"/>
      <c r="X114" s="6"/>
      <c r="Y114" s="6"/>
      <c r="Z114" s="6"/>
      <c r="AA114" s="6"/>
      <c r="AB114" s="6"/>
      <c r="AC114" s="6"/>
      <c r="AD114" s="6"/>
    </row>
    <row r="115" spans="1:31" ht="15.75" customHeight="1" x14ac:dyDescent="0.25">
      <c r="A115" s="152"/>
      <c r="B115" s="152"/>
      <c r="C115" s="137"/>
      <c r="D115" s="63" t="s">
        <v>4</v>
      </c>
      <c r="E115" s="66" t="s">
        <v>6</v>
      </c>
      <c r="F115" s="79" t="s">
        <v>7</v>
      </c>
      <c r="G115" s="149"/>
      <c r="H115" s="82" t="s">
        <v>9</v>
      </c>
      <c r="I115" s="82" t="s">
        <v>10</v>
      </c>
      <c r="J115" s="82" t="s">
        <v>11</v>
      </c>
      <c r="K115" s="82" t="s">
        <v>13</v>
      </c>
      <c r="L115" s="81" t="s">
        <v>14</v>
      </c>
      <c r="M115" s="105" t="s">
        <v>9</v>
      </c>
      <c r="N115" s="105" t="s">
        <v>11</v>
      </c>
      <c r="O115" s="105" t="s">
        <v>39</v>
      </c>
      <c r="P115" s="112" t="s">
        <v>40</v>
      </c>
      <c r="Q115" s="105" t="s">
        <v>13</v>
      </c>
      <c r="R115" s="105" t="s">
        <v>41</v>
      </c>
      <c r="S115" s="105" t="s">
        <v>42</v>
      </c>
      <c r="T115" s="105" t="s">
        <v>14</v>
      </c>
      <c r="U115" s="122" t="s">
        <v>59</v>
      </c>
      <c r="V115" s="122" t="s">
        <v>60</v>
      </c>
      <c r="W115" s="193"/>
    </row>
    <row r="116" spans="1:31" ht="15" customHeight="1" x14ac:dyDescent="0.25">
      <c r="A116" s="143" t="s">
        <v>15</v>
      </c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5"/>
      <c r="W116" s="122"/>
    </row>
    <row r="117" spans="1:31" ht="29.25" customHeight="1" x14ac:dyDescent="0.25">
      <c r="A117" s="10">
        <v>202</v>
      </c>
      <c r="B117" s="11" t="s">
        <v>29</v>
      </c>
      <c r="C117" s="2">
        <v>200</v>
      </c>
      <c r="D117" s="60">
        <v>27.04</v>
      </c>
      <c r="E117" s="60">
        <v>23.01</v>
      </c>
      <c r="F117" s="60">
        <v>55.8</v>
      </c>
      <c r="G117" s="60">
        <v>472</v>
      </c>
      <c r="H117" s="69"/>
      <c r="I117" s="69"/>
      <c r="J117" s="69"/>
      <c r="K117" s="69"/>
      <c r="L117" s="70"/>
      <c r="M117" s="89">
        <v>0.04</v>
      </c>
      <c r="N117" s="51">
        <v>3.72</v>
      </c>
      <c r="O117" s="89">
        <v>191</v>
      </c>
      <c r="P117" s="71">
        <v>0.13</v>
      </c>
      <c r="Q117" s="89">
        <v>50</v>
      </c>
      <c r="R117" s="89">
        <v>68</v>
      </c>
      <c r="S117" s="89">
        <v>23.51</v>
      </c>
      <c r="T117" s="89">
        <v>0.3</v>
      </c>
      <c r="U117" s="122">
        <v>0.02</v>
      </c>
      <c r="V117" s="122">
        <v>3.5</v>
      </c>
      <c r="W117" s="122"/>
    </row>
    <row r="118" spans="1:31" ht="31.5" customHeight="1" x14ac:dyDescent="0.25">
      <c r="A118" s="10">
        <v>69</v>
      </c>
      <c r="B118" s="11" t="s">
        <v>56</v>
      </c>
      <c r="C118" s="3" t="s">
        <v>73</v>
      </c>
      <c r="D118" s="2">
        <v>3.75</v>
      </c>
      <c r="E118" s="2">
        <v>1.45</v>
      </c>
      <c r="F118" s="60">
        <v>25.7</v>
      </c>
      <c r="G118" s="60">
        <v>131</v>
      </c>
      <c r="H118" s="69">
        <v>0.06</v>
      </c>
      <c r="I118" s="69">
        <v>0.03</v>
      </c>
      <c r="J118" s="69"/>
      <c r="K118" s="69">
        <v>11.2</v>
      </c>
      <c r="L118" s="70">
        <v>0.56999999999999995</v>
      </c>
      <c r="M118" s="51">
        <v>3.6999999999999998E-2</v>
      </c>
      <c r="N118" s="51">
        <v>9</v>
      </c>
      <c r="O118" s="89"/>
      <c r="P118" s="71">
        <v>7.0000000000000007E-2</v>
      </c>
      <c r="Q118" s="89">
        <v>15</v>
      </c>
      <c r="R118" s="89"/>
      <c r="S118" s="89">
        <v>25.6</v>
      </c>
      <c r="T118" s="89">
        <v>1</v>
      </c>
      <c r="U118" s="122"/>
      <c r="V118" s="122"/>
      <c r="W118" s="122"/>
    </row>
    <row r="119" spans="1:31" x14ac:dyDescent="0.25">
      <c r="A119" s="53" t="s">
        <v>51</v>
      </c>
      <c r="B119" s="46" t="s">
        <v>64</v>
      </c>
      <c r="C119" s="60">
        <v>108</v>
      </c>
      <c r="D119" s="60">
        <v>5</v>
      </c>
      <c r="E119" s="60">
        <v>3.2</v>
      </c>
      <c r="F119" s="60">
        <v>3.5</v>
      </c>
      <c r="G119" s="60">
        <v>70</v>
      </c>
      <c r="H119" s="60"/>
      <c r="I119" s="60"/>
      <c r="J119" s="60"/>
      <c r="K119" s="60"/>
      <c r="L119" s="90"/>
      <c r="M119" s="51">
        <v>0.04</v>
      </c>
      <c r="N119" s="51">
        <v>0.6</v>
      </c>
      <c r="O119" s="89">
        <v>20</v>
      </c>
      <c r="P119" s="71">
        <v>1.4999999999999999E-2</v>
      </c>
      <c r="Q119" s="89">
        <v>122</v>
      </c>
      <c r="R119" s="89">
        <v>96</v>
      </c>
      <c r="S119" s="89">
        <v>15</v>
      </c>
      <c r="T119" s="89">
        <v>0.1</v>
      </c>
      <c r="U119" s="122"/>
      <c r="V119" s="122"/>
      <c r="W119" s="122"/>
    </row>
    <row r="120" spans="1:31" ht="18" customHeight="1" x14ac:dyDescent="0.25">
      <c r="A120" s="10">
        <v>457</v>
      </c>
      <c r="B120" s="11" t="s">
        <v>101</v>
      </c>
      <c r="C120" s="2">
        <v>200</v>
      </c>
      <c r="D120" s="2">
        <v>2.61</v>
      </c>
      <c r="E120" s="2">
        <v>0.45</v>
      </c>
      <c r="F120" s="60">
        <v>25.95</v>
      </c>
      <c r="G120" s="60">
        <v>119</v>
      </c>
      <c r="H120" s="69">
        <v>0.03</v>
      </c>
      <c r="I120" s="69">
        <v>7.0000000000000007E-2</v>
      </c>
      <c r="J120" s="69">
        <v>0.65</v>
      </c>
      <c r="K120" s="69">
        <v>117.39</v>
      </c>
      <c r="L120" s="70">
        <v>0.51</v>
      </c>
      <c r="M120" s="51">
        <v>0.03</v>
      </c>
      <c r="N120" s="51">
        <v>4.9000000000000004</v>
      </c>
      <c r="O120" s="89"/>
      <c r="P120" s="71">
        <v>4.03</v>
      </c>
      <c r="Q120" s="89">
        <v>175</v>
      </c>
      <c r="R120" s="89">
        <v>162</v>
      </c>
      <c r="S120" s="89">
        <v>18.899999999999999</v>
      </c>
      <c r="T120" s="89">
        <v>1.62</v>
      </c>
      <c r="U120" s="122"/>
      <c r="V120" s="122"/>
      <c r="W120" s="122"/>
    </row>
    <row r="121" spans="1:31" ht="15" customHeight="1" x14ac:dyDescent="0.25">
      <c r="A121" s="143" t="s">
        <v>16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5"/>
      <c r="W121" s="122"/>
    </row>
    <row r="122" spans="1:31" ht="33.75" customHeight="1" x14ac:dyDescent="0.25">
      <c r="A122" s="10">
        <v>45</v>
      </c>
      <c r="B122" s="11" t="s">
        <v>93</v>
      </c>
      <c r="C122" s="10">
        <v>100</v>
      </c>
      <c r="D122" s="53">
        <v>7.21</v>
      </c>
      <c r="E122" s="53">
        <v>7.21</v>
      </c>
      <c r="F122" s="53">
        <v>22.46</v>
      </c>
      <c r="G122" s="53">
        <v>200</v>
      </c>
      <c r="H122" s="72"/>
      <c r="I122" s="72"/>
      <c r="J122" s="72"/>
      <c r="K122" s="72"/>
      <c r="L122" s="73"/>
      <c r="M122" s="51">
        <v>0.04</v>
      </c>
      <c r="N122" s="89"/>
      <c r="O122" s="89">
        <v>400</v>
      </c>
      <c r="P122" s="71">
        <v>0.11</v>
      </c>
      <c r="Q122" s="89">
        <v>131.4</v>
      </c>
      <c r="R122" s="89">
        <v>50</v>
      </c>
      <c r="S122" s="89"/>
      <c r="T122" s="89">
        <v>2.06</v>
      </c>
      <c r="U122" s="122">
        <v>8.0000000000000002E-3</v>
      </c>
      <c r="V122" s="122"/>
      <c r="W122" s="122"/>
    </row>
    <row r="123" spans="1:31" ht="33" customHeight="1" x14ac:dyDescent="0.25">
      <c r="A123" s="10">
        <v>113</v>
      </c>
      <c r="B123" s="11" t="s">
        <v>35</v>
      </c>
      <c r="C123" s="2">
        <v>250</v>
      </c>
      <c r="D123" s="60">
        <v>9.6</v>
      </c>
      <c r="E123" s="60">
        <v>6.5</v>
      </c>
      <c r="F123" s="60">
        <v>16</v>
      </c>
      <c r="G123" s="60">
        <v>119</v>
      </c>
      <c r="H123" s="69"/>
      <c r="I123" s="69"/>
      <c r="J123" s="69"/>
      <c r="K123" s="69"/>
      <c r="L123" s="70"/>
      <c r="M123" s="51">
        <v>0.01</v>
      </c>
      <c r="N123" s="89">
        <v>2.13</v>
      </c>
      <c r="O123" s="89">
        <v>20</v>
      </c>
      <c r="P123" s="71">
        <v>0.03</v>
      </c>
      <c r="Q123" s="89">
        <v>123.92</v>
      </c>
      <c r="R123" s="89">
        <v>41.78</v>
      </c>
      <c r="S123" s="89">
        <v>88.4</v>
      </c>
      <c r="T123" s="89">
        <v>0.215</v>
      </c>
      <c r="U123" s="122">
        <v>1.0999999999999999E-2</v>
      </c>
      <c r="V123" s="122">
        <v>2.85</v>
      </c>
      <c r="W123" s="122"/>
    </row>
    <row r="124" spans="1:31" ht="30" customHeight="1" x14ac:dyDescent="0.25">
      <c r="A124" s="10">
        <v>202</v>
      </c>
      <c r="B124" s="11" t="s">
        <v>29</v>
      </c>
      <c r="C124" s="2">
        <v>180</v>
      </c>
      <c r="D124" s="60">
        <v>7</v>
      </c>
      <c r="E124" s="60">
        <v>11.1</v>
      </c>
      <c r="F124" s="60">
        <v>14.8</v>
      </c>
      <c r="G124" s="60">
        <v>150</v>
      </c>
      <c r="H124" s="69"/>
      <c r="I124" s="69"/>
      <c r="J124" s="69"/>
      <c r="K124" s="69"/>
      <c r="L124" s="70"/>
      <c r="M124" s="51">
        <v>0.03</v>
      </c>
      <c r="N124" s="89">
        <v>0.08</v>
      </c>
      <c r="O124" s="89">
        <v>80</v>
      </c>
      <c r="P124" s="71">
        <v>4.13</v>
      </c>
      <c r="Q124" s="89">
        <v>21.22</v>
      </c>
      <c r="R124" s="89">
        <v>88.9</v>
      </c>
      <c r="S124" s="89">
        <v>3.52</v>
      </c>
      <c r="T124" s="89"/>
      <c r="U124" s="122">
        <v>1.2999999999999999E-2</v>
      </c>
      <c r="V124" s="122">
        <v>2.6</v>
      </c>
      <c r="W124" s="122"/>
    </row>
    <row r="125" spans="1:31" ht="20.25" customHeight="1" x14ac:dyDescent="0.25">
      <c r="A125" s="10">
        <v>327</v>
      </c>
      <c r="B125" s="11" t="s">
        <v>33</v>
      </c>
      <c r="C125" s="2">
        <v>100</v>
      </c>
      <c r="D125" s="60">
        <v>11.8</v>
      </c>
      <c r="E125" s="60">
        <v>7.34</v>
      </c>
      <c r="F125" s="60">
        <v>16.88</v>
      </c>
      <c r="G125" s="60">
        <v>103</v>
      </c>
      <c r="H125" s="69">
        <v>0.09</v>
      </c>
      <c r="I125" s="69">
        <v>0.14000000000000001</v>
      </c>
      <c r="J125" s="69"/>
      <c r="K125" s="69">
        <v>14</v>
      </c>
      <c r="L125" s="70">
        <v>1.78</v>
      </c>
      <c r="M125" s="51">
        <v>0.03</v>
      </c>
      <c r="N125" s="89">
        <v>0.36</v>
      </c>
      <c r="O125" s="89"/>
      <c r="P125" s="71">
        <v>0.08</v>
      </c>
      <c r="Q125" s="89">
        <v>19.079999999999998</v>
      </c>
      <c r="R125" s="89">
        <v>21.07</v>
      </c>
      <c r="S125" s="89">
        <v>18.89</v>
      </c>
      <c r="T125" s="89">
        <v>1.78</v>
      </c>
      <c r="U125" s="122"/>
      <c r="V125" s="122">
        <v>8.41</v>
      </c>
      <c r="W125" s="122"/>
    </row>
    <row r="126" spans="1:31" ht="22.5" customHeight="1" x14ac:dyDescent="0.25">
      <c r="A126" s="10">
        <v>457</v>
      </c>
      <c r="B126" s="11" t="s">
        <v>101</v>
      </c>
      <c r="C126" s="2">
        <v>200</v>
      </c>
      <c r="D126" s="60">
        <v>0.12</v>
      </c>
      <c r="E126" s="60"/>
      <c r="F126" s="60">
        <v>38.71</v>
      </c>
      <c r="G126" s="60">
        <v>155</v>
      </c>
      <c r="H126" s="69"/>
      <c r="I126" s="69"/>
      <c r="J126" s="69">
        <v>0.05</v>
      </c>
      <c r="K126" s="69">
        <v>4.3499999999999996</v>
      </c>
      <c r="L126" s="70">
        <v>0.36</v>
      </c>
      <c r="M126" s="51">
        <v>0.01</v>
      </c>
      <c r="N126" s="89">
        <v>3.9</v>
      </c>
      <c r="O126" s="89"/>
      <c r="P126" s="71">
        <v>0.02</v>
      </c>
      <c r="Q126" s="89">
        <v>4.8600000000000003</v>
      </c>
      <c r="R126" s="89">
        <v>8</v>
      </c>
      <c r="S126" s="89">
        <v>1.36</v>
      </c>
      <c r="T126" s="89">
        <v>0.22</v>
      </c>
      <c r="U126" s="122"/>
      <c r="V126" s="122"/>
      <c r="W126" s="122"/>
    </row>
    <row r="127" spans="1:31" ht="22.5" customHeight="1" x14ac:dyDescent="0.25">
      <c r="A127" s="10" t="s">
        <v>51</v>
      </c>
      <c r="B127" s="11" t="s">
        <v>52</v>
      </c>
      <c r="C127" s="2">
        <v>42</v>
      </c>
      <c r="D127" s="2">
        <v>3</v>
      </c>
      <c r="E127" s="2">
        <v>0.25</v>
      </c>
      <c r="F127" s="2">
        <v>13.8</v>
      </c>
      <c r="G127" s="60">
        <v>76</v>
      </c>
      <c r="H127" s="2"/>
      <c r="I127" s="2"/>
      <c r="J127" s="2"/>
      <c r="K127" s="2"/>
      <c r="L127" s="88"/>
      <c r="M127" s="51">
        <v>1.0999999999999999E-2</v>
      </c>
      <c r="N127" s="89"/>
      <c r="O127" s="89"/>
      <c r="P127" s="71">
        <v>0.05</v>
      </c>
      <c r="Q127" s="89">
        <v>11</v>
      </c>
      <c r="R127" s="89">
        <v>33</v>
      </c>
      <c r="S127" s="89"/>
      <c r="T127" s="89">
        <v>0.26</v>
      </c>
      <c r="U127" s="122"/>
      <c r="V127" s="122"/>
      <c r="W127" s="122"/>
    </row>
    <row r="128" spans="1:31" ht="20.25" customHeight="1" x14ac:dyDescent="0.25">
      <c r="A128" s="10" t="s">
        <v>51</v>
      </c>
      <c r="B128" s="11" t="s">
        <v>53</v>
      </c>
      <c r="C128" s="2">
        <v>70</v>
      </c>
      <c r="D128" s="2">
        <v>5</v>
      </c>
      <c r="E128" s="2">
        <v>1.2</v>
      </c>
      <c r="F128" s="2">
        <v>22</v>
      </c>
      <c r="G128" s="60">
        <v>130</v>
      </c>
      <c r="H128" s="2">
        <v>0.18</v>
      </c>
      <c r="I128" s="2">
        <v>0.08</v>
      </c>
      <c r="J128" s="2"/>
      <c r="K128" s="2">
        <v>35</v>
      </c>
      <c r="L128" s="88">
        <v>3.9</v>
      </c>
      <c r="M128" s="51">
        <v>4.1000000000000002E-2</v>
      </c>
      <c r="N128" s="89"/>
      <c r="O128" s="89"/>
      <c r="P128" s="71">
        <v>0.05</v>
      </c>
      <c r="Q128" s="89">
        <v>21</v>
      </c>
      <c r="R128" s="89">
        <v>66</v>
      </c>
      <c r="S128" s="89"/>
      <c r="T128" s="89">
        <v>0.35</v>
      </c>
      <c r="U128" s="122"/>
      <c r="V128" s="122"/>
      <c r="W128" s="122"/>
    </row>
    <row r="129" spans="1:28" s="22" customFormat="1" ht="18" customHeight="1" x14ac:dyDescent="0.2">
      <c r="A129" s="146" t="s">
        <v>17</v>
      </c>
      <c r="B129" s="147"/>
      <c r="C129" s="147"/>
      <c r="D129" s="52">
        <f>D128+D126+D125+D122+D120+D124+D123+D118+D117+D119+D127</f>
        <v>82.13</v>
      </c>
      <c r="E129" s="52">
        <f t="shared" ref="E129:W129" si="7">E128+E126+E125+E122+E120+E124+E123+E118+E117+E119+E127</f>
        <v>61.710000000000008</v>
      </c>
      <c r="F129" s="52">
        <f t="shared" si="7"/>
        <v>255.60000000000002</v>
      </c>
      <c r="G129" s="52">
        <f t="shared" si="7"/>
        <v>1725</v>
      </c>
      <c r="H129" s="52">
        <f t="shared" si="7"/>
        <v>0.36000000000000004</v>
      </c>
      <c r="I129" s="52">
        <f t="shared" si="7"/>
        <v>0.32000000000000006</v>
      </c>
      <c r="J129" s="52">
        <f t="shared" si="7"/>
        <v>0.70000000000000007</v>
      </c>
      <c r="K129" s="52">
        <f t="shared" si="7"/>
        <v>181.94</v>
      </c>
      <c r="L129" s="52">
        <f t="shared" si="7"/>
        <v>7.12</v>
      </c>
      <c r="M129" s="52">
        <f t="shared" si="7"/>
        <v>0.31900000000000001</v>
      </c>
      <c r="N129" s="52">
        <f t="shared" si="7"/>
        <v>24.69</v>
      </c>
      <c r="O129" s="118">
        <f t="shared" si="7"/>
        <v>711</v>
      </c>
      <c r="P129" s="114">
        <f t="shared" si="7"/>
        <v>8.7150000000000016</v>
      </c>
      <c r="Q129" s="118">
        <f t="shared" si="7"/>
        <v>694.48</v>
      </c>
      <c r="R129" s="118">
        <f t="shared" si="7"/>
        <v>634.75</v>
      </c>
      <c r="S129" s="118">
        <f t="shared" si="7"/>
        <v>195.17999999999998</v>
      </c>
      <c r="T129" s="118">
        <f t="shared" si="7"/>
        <v>7.9049999999999994</v>
      </c>
      <c r="U129" s="118">
        <f t="shared" si="7"/>
        <v>5.2000000000000005E-2</v>
      </c>
      <c r="V129" s="118">
        <f t="shared" si="7"/>
        <v>17.36</v>
      </c>
      <c r="W129" s="118">
        <f t="shared" si="7"/>
        <v>0</v>
      </c>
      <c r="X129" s="34"/>
      <c r="Y129" s="34"/>
      <c r="Z129" s="34"/>
      <c r="AA129" s="34"/>
      <c r="AB129" s="37"/>
    </row>
    <row r="130" spans="1:28" s="16" customFormat="1" ht="13.5" customHeight="1" x14ac:dyDescent="0.25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9"/>
      <c r="W130" s="122"/>
      <c r="X130" s="6"/>
      <c r="Y130" s="6"/>
      <c r="Z130" s="6"/>
      <c r="AA130" s="6"/>
    </row>
    <row r="131" spans="1:28" s="18" customFormat="1" ht="15" customHeight="1" x14ac:dyDescent="0.2">
      <c r="A131" s="143" t="s">
        <v>22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5"/>
      <c r="W131" s="191" t="s">
        <v>61</v>
      </c>
      <c r="X131" s="35"/>
      <c r="Y131" s="35"/>
      <c r="Z131" s="35"/>
      <c r="AA131" s="35"/>
    </row>
    <row r="132" spans="1:28" s="8" customFormat="1" ht="33" customHeight="1" x14ac:dyDescent="0.2">
      <c r="A132" s="151" t="s">
        <v>1</v>
      </c>
      <c r="B132" s="151" t="s">
        <v>2</v>
      </c>
      <c r="C132" s="148" t="s">
        <v>3</v>
      </c>
      <c r="D132" s="181" t="s">
        <v>5</v>
      </c>
      <c r="E132" s="182"/>
      <c r="F132" s="182"/>
      <c r="G132" s="149" t="s">
        <v>27</v>
      </c>
      <c r="H132" s="153" t="s">
        <v>8</v>
      </c>
      <c r="I132" s="154"/>
      <c r="J132" s="154"/>
      <c r="K132" s="153" t="s">
        <v>12</v>
      </c>
      <c r="L132" s="154"/>
      <c r="M132" s="184" t="s">
        <v>37</v>
      </c>
      <c r="N132" s="185"/>
      <c r="O132" s="185"/>
      <c r="P132" s="186"/>
      <c r="Q132" s="187" t="s">
        <v>38</v>
      </c>
      <c r="R132" s="188"/>
      <c r="S132" s="188"/>
      <c r="T132" s="188"/>
      <c r="U132" s="188"/>
      <c r="V132" s="189"/>
      <c r="W132" s="192"/>
    </row>
    <row r="133" spans="1:28" s="8" customFormat="1" ht="15" customHeight="1" x14ac:dyDescent="0.25">
      <c r="A133" s="152"/>
      <c r="B133" s="152"/>
      <c r="C133" s="137"/>
      <c r="D133" s="63" t="s">
        <v>4</v>
      </c>
      <c r="E133" s="67" t="s">
        <v>6</v>
      </c>
      <c r="F133" s="80" t="s">
        <v>7</v>
      </c>
      <c r="G133" s="149"/>
      <c r="H133" s="81" t="s">
        <v>9</v>
      </c>
      <c r="I133" s="81" t="s">
        <v>10</v>
      </c>
      <c r="J133" s="81" t="s">
        <v>11</v>
      </c>
      <c r="K133" s="81" t="s">
        <v>13</v>
      </c>
      <c r="L133" s="81" t="s">
        <v>14</v>
      </c>
      <c r="M133" s="105" t="s">
        <v>9</v>
      </c>
      <c r="N133" s="105" t="s">
        <v>11</v>
      </c>
      <c r="O133" s="105" t="s">
        <v>39</v>
      </c>
      <c r="P133" s="112" t="s">
        <v>40</v>
      </c>
      <c r="Q133" s="105" t="s">
        <v>13</v>
      </c>
      <c r="R133" s="105" t="s">
        <v>41</v>
      </c>
      <c r="S133" s="105" t="s">
        <v>42</v>
      </c>
      <c r="T133" s="105" t="s">
        <v>14</v>
      </c>
      <c r="U133" s="122" t="s">
        <v>59</v>
      </c>
      <c r="V133" s="122" t="s">
        <v>60</v>
      </c>
      <c r="W133" s="193"/>
    </row>
    <row r="134" spans="1:28" ht="15" customHeight="1" x14ac:dyDescent="0.25">
      <c r="A134" s="143" t="s">
        <v>15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5"/>
      <c r="W134" s="122"/>
    </row>
    <row r="135" spans="1:28" ht="36.75" customHeight="1" x14ac:dyDescent="0.25">
      <c r="A135" s="10">
        <v>202</v>
      </c>
      <c r="B135" s="11" t="s">
        <v>29</v>
      </c>
      <c r="C135" s="2">
        <v>200</v>
      </c>
      <c r="D135" s="60">
        <v>6.78</v>
      </c>
      <c r="E135" s="60">
        <v>14.59</v>
      </c>
      <c r="F135" s="60">
        <v>31.98</v>
      </c>
      <c r="G135" s="60">
        <v>335</v>
      </c>
      <c r="H135" s="69"/>
      <c r="I135" s="69"/>
      <c r="J135" s="69"/>
      <c r="K135" s="69"/>
      <c r="L135" s="70"/>
      <c r="M135" s="89">
        <v>0.04</v>
      </c>
      <c r="N135" s="51">
        <v>3.72</v>
      </c>
      <c r="O135" s="89">
        <v>134</v>
      </c>
      <c r="P135" s="71">
        <v>0.12</v>
      </c>
      <c r="Q135" s="89">
        <v>112</v>
      </c>
      <c r="R135" s="89">
        <v>68</v>
      </c>
      <c r="S135" s="89">
        <v>19</v>
      </c>
      <c r="T135" s="89">
        <v>2.37</v>
      </c>
      <c r="U135" s="122">
        <v>0.02</v>
      </c>
      <c r="V135" s="122">
        <v>3.5</v>
      </c>
      <c r="W135" s="122"/>
    </row>
    <row r="136" spans="1:28" ht="30.75" customHeight="1" x14ac:dyDescent="0.25">
      <c r="A136" s="10">
        <v>63</v>
      </c>
      <c r="B136" s="11" t="s">
        <v>55</v>
      </c>
      <c r="C136" s="3" t="s">
        <v>73</v>
      </c>
      <c r="D136" s="2">
        <v>3.75</v>
      </c>
      <c r="E136" s="2">
        <v>1.45</v>
      </c>
      <c r="F136" s="60">
        <v>25.7</v>
      </c>
      <c r="G136" s="60">
        <v>131</v>
      </c>
      <c r="H136" s="69">
        <v>0.06</v>
      </c>
      <c r="I136" s="69">
        <v>0.03</v>
      </c>
      <c r="J136" s="69"/>
      <c r="K136" s="69">
        <v>11.2</v>
      </c>
      <c r="L136" s="70">
        <v>0.56999999999999995</v>
      </c>
      <c r="M136" s="51">
        <v>0.01</v>
      </c>
      <c r="N136" s="51"/>
      <c r="O136" s="89"/>
      <c r="P136" s="71">
        <v>7.0000000000000007E-2</v>
      </c>
      <c r="Q136" s="89">
        <v>15</v>
      </c>
      <c r="R136" s="89"/>
      <c r="S136" s="89"/>
      <c r="T136" s="89">
        <v>1</v>
      </c>
      <c r="U136" s="122"/>
      <c r="V136" s="122"/>
      <c r="W136" s="122"/>
    </row>
    <row r="137" spans="1:28" ht="24.75" customHeight="1" x14ac:dyDescent="0.25">
      <c r="A137" s="53" t="s">
        <v>51</v>
      </c>
      <c r="B137" s="46" t="s">
        <v>64</v>
      </c>
      <c r="C137" s="60">
        <v>108</v>
      </c>
      <c r="D137" s="60">
        <v>5</v>
      </c>
      <c r="E137" s="60">
        <v>3.2</v>
      </c>
      <c r="F137" s="60">
        <v>3.5</v>
      </c>
      <c r="G137" s="60">
        <v>70</v>
      </c>
      <c r="H137" s="60"/>
      <c r="I137" s="60"/>
      <c r="J137" s="60"/>
      <c r="K137" s="60"/>
      <c r="L137" s="90"/>
      <c r="M137" s="51">
        <v>0.04</v>
      </c>
      <c r="N137" s="51">
        <v>0.6</v>
      </c>
      <c r="O137" s="89">
        <v>20</v>
      </c>
      <c r="P137" s="71">
        <v>1.4999999999999999E-2</v>
      </c>
      <c r="Q137" s="89">
        <v>122</v>
      </c>
      <c r="R137" s="89">
        <v>96</v>
      </c>
      <c r="S137" s="89">
        <v>15</v>
      </c>
      <c r="T137" s="89">
        <v>0.1</v>
      </c>
      <c r="U137" s="122"/>
      <c r="V137" s="122"/>
      <c r="W137" s="122"/>
    </row>
    <row r="138" spans="1:28" ht="18.75" customHeight="1" x14ac:dyDescent="0.25">
      <c r="A138" s="10">
        <v>457</v>
      </c>
      <c r="B138" s="11" t="s">
        <v>101</v>
      </c>
      <c r="C138" s="2">
        <v>200</v>
      </c>
      <c r="D138" s="2">
        <v>2.79</v>
      </c>
      <c r="E138" s="2">
        <v>0.04</v>
      </c>
      <c r="F138" s="60">
        <v>19.8</v>
      </c>
      <c r="G138" s="60">
        <v>91</v>
      </c>
      <c r="H138" s="69">
        <v>0.03</v>
      </c>
      <c r="I138" s="69">
        <v>7.0000000000000007E-2</v>
      </c>
      <c r="J138" s="69">
        <v>1</v>
      </c>
      <c r="K138" s="69">
        <v>113.8</v>
      </c>
      <c r="L138" s="70">
        <v>0.14000000000000001</v>
      </c>
      <c r="M138" s="51">
        <v>0.02</v>
      </c>
      <c r="N138" s="51">
        <v>3.2</v>
      </c>
      <c r="O138" s="89"/>
      <c r="P138" s="71">
        <v>0.03</v>
      </c>
      <c r="Q138" s="89">
        <v>135</v>
      </c>
      <c r="R138" s="89">
        <v>332</v>
      </c>
      <c r="S138" s="89"/>
      <c r="T138" s="89">
        <v>0.72</v>
      </c>
      <c r="U138" s="122"/>
      <c r="V138" s="122"/>
      <c r="W138" s="122"/>
    </row>
    <row r="139" spans="1:28" ht="15" customHeight="1" x14ac:dyDescent="0.25">
      <c r="A139" s="143" t="s">
        <v>16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5"/>
      <c r="W139" s="122"/>
    </row>
    <row r="140" spans="1:28" ht="21.75" customHeight="1" x14ac:dyDescent="0.25">
      <c r="A140" s="10">
        <v>128</v>
      </c>
      <c r="B140" s="11" t="s">
        <v>94</v>
      </c>
      <c r="C140" s="2">
        <v>250</v>
      </c>
      <c r="D140" s="60">
        <v>5.4</v>
      </c>
      <c r="E140" s="60">
        <v>4</v>
      </c>
      <c r="F140" s="60">
        <v>18.2</v>
      </c>
      <c r="G140" s="60">
        <v>150</v>
      </c>
      <c r="H140" s="69"/>
      <c r="I140" s="69"/>
      <c r="J140" s="69"/>
      <c r="K140" s="69"/>
      <c r="L140" s="70"/>
      <c r="M140" s="51">
        <v>7.0000000000000007E-2</v>
      </c>
      <c r="N140" s="89"/>
      <c r="O140" s="89"/>
      <c r="P140" s="71">
        <v>0.05</v>
      </c>
      <c r="Q140" s="89">
        <v>158.6</v>
      </c>
      <c r="R140" s="89">
        <v>79.209999999999994</v>
      </c>
      <c r="S140" s="89">
        <v>17.170000000000002</v>
      </c>
      <c r="T140" s="89">
        <v>0.56999999999999995</v>
      </c>
      <c r="U140" s="122">
        <v>1.0999999999999999E-2</v>
      </c>
      <c r="V140" s="122"/>
      <c r="W140" s="122"/>
    </row>
    <row r="141" spans="1:28" ht="21.75" customHeight="1" x14ac:dyDescent="0.25">
      <c r="A141" s="95">
        <v>47</v>
      </c>
      <c r="B141" s="134" t="s">
        <v>57</v>
      </c>
      <c r="C141" s="10">
        <v>100</v>
      </c>
      <c r="D141" s="53">
        <v>3.2</v>
      </c>
      <c r="E141" s="53">
        <v>9</v>
      </c>
      <c r="F141" s="53">
        <v>15</v>
      </c>
      <c r="G141" s="53">
        <v>170</v>
      </c>
      <c r="H141" s="72"/>
      <c r="I141" s="72"/>
      <c r="J141" s="72"/>
      <c r="K141" s="72"/>
      <c r="L141" s="73"/>
      <c r="M141" s="51">
        <v>0.04</v>
      </c>
      <c r="N141" s="89">
        <v>0.04</v>
      </c>
      <c r="O141" s="89">
        <v>510</v>
      </c>
      <c r="P141" s="71">
        <v>2.1999999999999999E-2</v>
      </c>
      <c r="Q141" s="89">
        <v>51</v>
      </c>
      <c r="R141" s="89">
        <v>65</v>
      </c>
      <c r="S141" s="89"/>
      <c r="T141" s="89">
        <v>2.4</v>
      </c>
      <c r="U141" s="122">
        <v>8.0000000000000002E-3</v>
      </c>
      <c r="V141" s="122"/>
      <c r="W141" s="122"/>
    </row>
    <row r="142" spans="1:28" ht="20.25" customHeight="1" x14ac:dyDescent="0.25">
      <c r="A142" s="10">
        <v>153</v>
      </c>
      <c r="B142" s="11" t="s">
        <v>95</v>
      </c>
      <c r="C142" s="2">
        <v>200</v>
      </c>
      <c r="D142" s="60">
        <v>4.5</v>
      </c>
      <c r="E142" s="60">
        <v>6.9</v>
      </c>
      <c r="F142" s="60">
        <v>25</v>
      </c>
      <c r="G142" s="60">
        <v>208</v>
      </c>
      <c r="H142" s="69">
        <v>0.28000000000000003</v>
      </c>
      <c r="I142" s="69">
        <v>0.2</v>
      </c>
      <c r="J142" s="69"/>
      <c r="K142" s="69">
        <v>2.9</v>
      </c>
      <c r="L142" s="70">
        <v>6</v>
      </c>
      <c r="M142" s="51">
        <v>1.2999999999999999E-2</v>
      </c>
      <c r="N142" s="89">
        <v>7.4</v>
      </c>
      <c r="O142" s="89">
        <v>80</v>
      </c>
      <c r="P142" s="71">
        <v>0.2</v>
      </c>
      <c r="Q142" s="89">
        <v>55</v>
      </c>
      <c r="R142" s="89">
        <v>90.2</v>
      </c>
      <c r="S142" s="89">
        <v>31.3</v>
      </c>
      <c r="T142" s="89">
        <v>1.2</v>
      </c>
      <c r="U142" s="122">
        <v>1.2999999999999999E-2</v>
      </c>
      <c r="V142" s="122"/>
      <c r="W142" s="122"/>
    </row>
    <row r="143" spans="1:28" ht="16.5" customHeight="1" x14ac:dyDescent="0.25">
      <c r="A143" s="10">
        <v>339</v>
      </c>
      <c r="B143" s="11" t="s">
        <v>67</v>
      </c>
      <c r="C143" s="2">
        <v>100</v>
      </c>
      <c r="D143" s="2">
        <v>6</v>
      </c>
      <c r="E143" s="2">
        <v>3.9</v>
      </c>
      <c r="F143" s="2"/>
      <c r="G143" s="60">
        <v>159</v>
      </c>
      <c r="H143" s="2">
        <v>0.19</v>
      </c>
      <c r="I143" s="2">
        <v>0.15</v>
      </c>
      <c r="J143" s="2"/>
      <c r="K143" s="2">
        <v>35</v>
      </c>
      <c r="L143" s="88">
        <v>1.8</v>
      </c>
      <c r="M143" s="51">
        <v>0.05</v>
      </c>
      <c r="N143" s="89"/>
      <c r="O143" s="89"/>
      <c r="P143" s="71"/>
      <c r="Q143" s="89">
        <v>178</v>
      </c>
      <c r="R143" s="89">
        <v>35</v>
      </c>
      <c r="S143" s="89"/>
      <c r="T143" s="89">
        <v>1.95</v>
      </c>
      <c r="U143" s="122"/>
      <c r="V143" s="122"/>
      <c r="W143" s="122"/>
    </row>
    <row r="144" spans="1:28" ht="25.5" customHeight="1" x14ac:dyDescent="0.25">
      <c r="A144" s="10">
        <v>457</v>
      </c>
      <c r="B144" s="11" t="s">
        <v>101</v>
      </c>
      <c r="C144" s="2">
        <v>200</v>
      </c>
      <c r="D144" s="60">
        <v>0.33</v>
      </c>
      <c r="E144" s="60">
        <v>0.2</v>
      </c>
      <c r="F144" s="60">
        <v>21.87</v>
      </c>
      <c r="G144" s="60">
        <v>91</v>
      </c>
      <c r="H144" s="69"/>
      <c r="I144" s="69"/>
      <c r="J144" s="69"/>
      <c r="K144" s="69"/>
      <c r="L144" s="70"/>
      <c r="M144" s="51">
        <v>0.01</v>
      </c>
      <c r="N144" s="89">
        <v>5</v>
      </c>
      <c r="O144" s="89"/>
      <c r="P144" s="71">
        <v>0.02</v>
      </c>
      <c r="Q144" s="89">
        <v>56.37</v>
      </c>
      <c r="R144" s="89">
        <v>40</v>
      </c>
      <c r="S144" s="89"/>
      <c r="T144" s="89">
        <v>0.34</v>
      </c>
      <c r="U144" s="122"/>
      <c r="V144" s="122"/>
      <c r="W144" s="122">
        <v>25</v>
      </c>
    </row>
    <row r="145" spans="1:28" ht="25.5" customHeight="1" x14ac:dyDescent="0.25">
      <c r="A145" s="10" t="s">
        <v>51</v>
      </c>
      <c r="B145" s="11" t="s">
        <v>52</v>
      </c>
      <c r="C145" s="2">
        <v>42</v>
      </c>
      <c r="D145" s="2">
        <v>3</v>
      </c>
      <c r="E145" s="2">
        <v>0.25</v>
      </c>
      <c r="F145" s="2">
        <v>13.8</v>
      </c>
      <c r="G145" s="60">
        <v>76</v>
      </c>
      <c r="H145" s="2"/>
      <c r="I145" s="2"/>
      <c r="J145" s="2"/>
      <c r="K145" s="2"/>
      <c r="L145" s="88"/>
      <c r="M145" s="51">
        <v>1.0999999999999999E-2</v>
      </c>
      <c r="N145" s="89"/>
      <c r="O145" s="89"/>
      <c r="P145" s="71">
        <v>0.05</v>
      </c>
      <c r="Q145" s="89">
        <v>11</v>
      </c>
      <c r="R145" s="89">
        <v>33</v>
      </c>
      <c r="S145" s="89"/>
      <c r="T145" s="89">
        <v>0.26</v>
      </c>
      <c r="U145" s="122"/>
      <c r="V145" s="122"/>
      <c r="W145" s="122"/>
    </row>
    <row r="146" spans="1:28" ht="20.25" customHeight="1" x14ac:dyDescent="0.25">
      <c r="A146" s="10" t="s">
        <v>51</v>
      </c>
      <c r="B146" s="11" t="s">
        <v>53</v>
      </c>
      <c r="C146" s="2">
        <v>70</v>
      </c>
      <c r="D146" s="2">
        <v>5</v>
      </c>
      <c r="E146" s="2">
        <v>1.2</v>
      </c>
      <c r="F146" s="2">
        <v>22</v>
      </c>
      <c r="G146" s="60">
        <v>130</v>
      </c>
      <c r="H146" s="2">
        <v>0.18</v>
      </c>
      <c r="I146" s="2">
        <v>0.08</v>
      </c>
      <c r="J146" s="2"/>
      <c r="K146" s="2">
        <v>35</v>
      </c>
      <c r="L146" s="88">
        <v>3.9</v>
      </c>
      <c r="M146" s="51">
        <v>4.1000000000000002E-2</v>
      </c>
      <c r="N146" s="89"/>
      <c r="O146" s="89"/>
      <c r="P146" s="71">
        <v>0.05</v>
      </c>
      <c r="Q146" s="89">
        <v>21</v>
      </c>
      <c r="R146" s="89">
        <v>66</v>
      </c>
      <c r="S146" s="89"/>
      <c r="T146" s="89">
        <v>0.35</v>
      </c>
      <c r="U146" s="122"/>
      <c r="V146" s="122"/>
      <c r="W146" s="122"/>
    </row>
    <row r="147" spans="1:28" s="22" customFormat="1" ht="18.75" customHeight="1" x14ac:dyDescent="0.2">
      <c r="A147" s="146" t="s">
        <v>17</v>
      </c>
      <c r="B147" s="147"/>
      <c r="C147" s="147"/>
      <c r="D147" s="52">
        <f>D146+D144+D143+D142+D140+D138+D136+D135+D141+D137+D145</f>
        <v>45.75</v>
      </c>
      <c r="E147" s="52">
        <f t="shared" ref="E147:W147" si="8">E146+E144+E143+E142+E140+E138+E136+E135+E141+E137+E145</f>
        <v>44.730000000000004</v>
      </c>
      <c r="F147" s="52">
        <f t="shared" si="8"/>
        <v>196.85</v>
      </c>
      <c r="G147" s="52">
        <f>G146+G144+G143+G142+G140+G138+G136+G135+G141+G137+G145</f>
        <v>1611</v>
      </c>
      <c r="H147" s="52">
        <f t="shared" si="8"/>
        <v>0.74</v>
      </c>
      <c r="I147" s="52">
        <f t="shared" si="8"/>
        <v>0.53</v>
      </c>
      <c r="J147" s="52">
        <f t="shared" si="8"/>
        <v>1</v>
      </c>
      <c r="K147" s="52">
        <f t="shared" si="8"/>
        <v>197.89999999999998</v>
      </c>
      <c r="L147" s="52">
        <f t="shared" si="8"/>
        <v>12.41</v>
      </c>
      <c r="M147" s="52">
        <f t="shared" si="8"/>
        <v>0.34499999999999997</v>
      </c>
      <c r="N147" s="52">
        <f t="shared" si="8"/>
        <v>19.96</v>
      </c>
      <c r="O147" s="118">
        <f t="shared" si="8"/>
        <v>744</v>
      </c>
      <c r="P147" s="114">
        <f t="shared" si="8"/>
        <v>0.62700000000000011</v>
      </c>
      <c r="Q147" s="118">
        <f t="shared" si="8"/>
        <v>914.97</v>
      </c>
      <c r="R147" s="118">
        <f t="shared" si="8"/>
        <v>904.41</v>
      </c>
      <c r="S147" s="118">
        <f t="shared" si="8"/>
        <v>82.47</v>
      </c>
      <c r="T147" s="118">
        <f t="shared" si="8"/>
        <v>11.26</v>
      </c>
      <c r="U147" s="118">
        <f t="shared" si="8"/>
        <v>5.1999999999999998E-2</v>
      </c>
      <c r="V147" s="118">
        <f t="shared" si="8"/>
        <v>3.5</v>
      </c>
      <c r="W147" s="118">
        <f t="shared" si="8"/>
        <v>25</v>
      </c>
      <c r="X147" s="34"/>
      <c r="Y147" s="34"/>
      <c r="Z147" s="34"/>
      <c r="AA147" s="34"/>
      <c r="AB147" s="37"/>
    </row>
    <row r="148" spans="1:28" s="6" customFormat="1" ht="13.5" customHeight="1" x14ac:dyDescent="0.25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6"/>
      <c r="W148" s="122"/>
    </row>
    <row r="149" spans="1:28" s="7" customFormat="1" ht="15" customHeight="1" x14ac:dyDescent="0.2">
      <c r="A149" s="137" t="s">
        <v>23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9"/>
      <c r="W149" s="191" t="s">
        <v>61</v>
      </c>
      <c r="X149" s="35"/>
      <c r="Y149" s="35"/>
      <c r="Z149" s="35"/>
      <c r="AA149" s="35"/>
      <c r="AB149" s="39"/>
    </row>
    <row r="150" spans="1:28" s="8" customFormat="1" ht="29.25" customHeight="1" x14ac:dyDescent="0.2">
      <c r="A150" s="150" t="s">
        <v>1</v>
      </c>
      <c r="B150" s="150" t="s">
        <v>2</v>
      </c>
      <c r="C150" s="150" t="s">
        <v>3</v>
      </c>
      <c r="D150" s="149" t="s">
        <v>5</v>
      </c>
      <c r="E150" s="149"/>
      <c r="F150" s="149"/>
      <c r="G150" s="149" t="s">
        <v>27</v>
      </c>
      <c r="H150" s="155" t="s">
        <v>8</v>
      </c>
      <c r="I150" s="155"/>
      <c r="J150" s="155"/>
      <c r="K150" s="155" t="s">
        <v>12</v>
      </c>
      <c r="L150" s="153"/>
      <c r="M150" s="184" t="s">
        <v>37</v>
      </c>
      <c r="N150" s="185"/>
      <c r="O150" s="185"/>
      <c r="P150" s="186"/>
      <c r="Q150" s="187" t="s">
        <v>38</v>
      </c>
      <c r="R150" s="188"/>
      <c r="S150" s="188"/>
      <c r="T150" s="188"/>
      <c r="U150" s="188"/>
      <c r="V150" s="189"/>
      <c r="W150" s="192"/>
      <c r="X150" s="35"/>
      <c r="Y150" s="35"/>
      <c r="Z150" s="35"/>
      <c r="AA150" s="35"/>
    </row>
    <row r="151" spans="1:28" s="8" customFormat="1" ht="15.75" customHeight="1" x14ac:dyDescent="0.25">
      <c r="A151" s="150"/>
      <c r="B151" s="150"/>
      <c r="C151" s="150"/>
      <c r="D151" s="55" t="s">
        <v>4</v>
      </c>
      <c r="E151" s="66" t="s">
        <v>6</v>
      </c>
      <c r="F151" s="79" t="s">
        <v>7</v>
      </c>
      <c r="G151" s="149"/>
      <c r="H151" s="82" t="s">
        <v>9</v>
      </c>
      <c r="I151" s="82" t="s">
        <v>10</v>
      </c>
      <c r="J151" s="82" t="s">
        <v>11</v>
      </c>
      <c r="K151" s="82" t="s">
        <v>13</v>
      </c>
      <c r="L151" s="81" t="s">
        <v>14</v>
      </c>
      <c r="M151" s="105" t="s">
        <v>9</v>
      </c>
      <c r="N151" s="105" t="s">
        <v>11</v>
      </c>
      <c r="O151" s="105" t="s">
        <v>39</v>
      </c>
      <c r="P151" s="112" t="s">
        <v>40</v>
      </c>
      <c r="Q151" s="105" t="s">
        <v>13</v>
      </c>
      <c r="R151" s="105" t="s">
        <v>41</v>
      </c>
      <c r="S151" s="105" t="s">
        <v>42</v>
      </c>
      <c r="T151" s="105" t="s">
        <v>14</v>
      </c>
      <c r="U151" s="122" t="s">
        <v>59</v>
      </c>
      <c r="V151" s="122" t="s">
        <v>60</v>
      </c>
      <c r="W151" s="193"/>
      <c r="X151" s="35"/>
      <c r="Y151" s="35"/>
      <c r="Z151" s="35"/>
      <c r="AA151" s="35"/>
    </row>
    <row r="152" spans="1:28" ht="15" customHeight="1" x14ac:dyDescent="0.25">
      <c r="A152" s="143" t="s">
        <v>15</v>
      </c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5"/>
      <c r="W152" s="122"/>
    </row>
    <row r="153" spans="1:28" ht="31.5" customHeight="1" x14ac:dyDescent="0.25">
      <c r="A153" s="10">
        <v>202</v>
      </c>
      <c r="B153" s="11" t="s">
        <v>29</v>
      </c>
      <c r="C153" s="2">
        <v>200</v>
      </c>
      <c r="D153" s="60">
        <v>7.7</v>
      </c>
      <c r="E153" s="60">
        <v>11.08</v>
      </c>
      <c r="F153" s="60">
        <v>47.97</v>
      </c>
      <c r="G153" s="60">
        <v>343</v>
      </c>
      <c r="H153" s="69">
        <v>7.0000000000000007E-2</v>
      </c>
      <c r="I153" s="69">
        <v>0.05</v>
      </c>
      <c r="J153" s="69"/>
      <c r="K153" s="69">
        <v>13.9</v>
      </c>
      <c r="L153" s="70">
        <v>0.76</v>
      </c>
      <c r="M153" s="89">
        <v>0.06</v>
      </c>
      <c r="N153" s="51">
        <v>2</v>
      </c>
      <c r="O153" s="89">
        <v>230</v>
      </c>
      <c r="P153" s="71">
        <v>3.58</v>
      </c>
      <c r="Q153" s="89">
        <v>90</v>
      </c>
      <c r="R153" s="89">
        <v>1.6</v>
      </c>
      <c r="S153" s="89"/>
      <c r="T153" s="89">
        <v>4.3899999999999997</v>
      </c>
      <c r="U153" s="122">
        <v>3.0000000000000001E-3</v>
      </c>
      <c r="V153" s="122">
        <v>3.5</v>
      </c>
      <c r="W153" s="122"/>
    </row>
    <row r="154" spans="1:28" ht="33" customHeight="1" x14ac:dyDescent="0.25">
      <c r="A154" s="10">
        <v>64</v>
      </c>
      <c r="B154" s="11" t="s">
        <v>76</v>
      </c>
      <c r="C154" s="3" t="s">
        <v>73</v>
      </c>
      <c r="D154" s="2">
        <v>3.9</v>
      </c>
      <c r="E154" s="2">
        <v>8.6999999999999993</v>
      </c>
      <c r="F154" s="60">
        <v>24.7</v>
      </c>
      <c r="G154" s="60">
        <v>192</v>
      </c>
      <c r="H154" s="69">
        <v>0.06</v>
      </c>
      <c r="I154" s="69">
        <v>0.03</v>
      </c>
      <c r="J154" s="69"/>
      <c r="K154" s="69">
        <v>11.2</v>
      </c>
      <c r="L154" s="70">
        <v>0.56999999999999995</v>
      </c>
      <c r="M154" s="51">
        <v>0.02</v>
      </c>
      <c r="N154" s="51"/>
      <c r="O154" s="89"/>
      <c r="P154" s="71">
        <v>0.03</v>
      </c>
      <c r="Q154" s="89">
        <v>15</v>
      </c>
      <c r="R154" s="89"/>
      <c r="S154" s="89"/>
      <c r="T154" s="89">
        <v>0.72</v>
      </c>
      <c r="U154" s="122"/>
      <c r="V154" s="122"/>
      <c r="W154" s="122"/>
    </row>
    <row r="155" spans="1:28" ht="21.75" customHeight="1" x14ac:dyDescent="0.25">
      <c r="A155" s="53" t="s">
        <v>51</v>
      </c>
      <c r="B155" s="46" t="s">
        <v>64</v>
      </c>
      <c r="C155" s="60">
        <v>108</v>
      </c>
      <c r="D155" s="60">
        <v>5</v>
      </c>
      <c r="E155" s="60">
        <v>3.2</v>
      </c>
      <c r="F155" s="60">
        <v>3.5</v>
      </c>
      <c r="G155" s="60">
        <v>70</v>
      </c>
      <c r="H155" s="60"/>
      <c r="I155" s="60"/>
      <c r="J155" s="60"/>
      <c r="K155" s="60"/>
      <c r="L155" s="90"/>
      <c r="M155" s="51">
        <v>0.04</v>
      </c>
      <c r="N155" s="51">
        <v>0.6</v>
      </c>
      <c r="O155" s="89">
        <v>20</v>
      </c>
      <c r="P155" s="71">
        <v>1.4999999999999999E-2</v>
      </c>
      <c r="Q155" s="89">
        <v>122</v>
      </c>
      <c r="R155" s="89">
        <v>96</v>
      </c>
      <c r="S155" s="89">
        <v>15</v>
      </c>
      <c r="T155" s="89">
        <v>0.1</v>
      </c>
      <c r="U155" s="122"/>
      <c r="V155" s="122"/>
      <c r="W155" s="122"/>
    </row>
    <row r="156" spans="1:28" ht="20.25" customHeight="1" x14ac:dyDescent="0.25">
      <c r="A156" s="10">
        <v>457</v>
      </c>
      <c r="B156" s="11" t="s">
        <v>101</v>
      </c>
      <c r="C156" s="4">
        <v>200</v>
      </c>
      <c r="D156" s="2"/>
      <c r="E156" s="2"/>
      <c r="F156" s="60">
        <v>15.04</v>
      </c>
      <c r="G156" s="60">
        <v>60</v>
      </c>
      <c r="H156" s="69"/>
      <c r="I156" s="69"/>
      <c r="J156" s="69"/>
      <c r="K156" s="69"/>
      <c r="L156" s="70"/>
      <c r="M156" s="51">
        <v>0.01</v>
      </c>
      <c r="N156" s="51">
        <v>1.1000000000000001</v>
      </c>
      <c r="O156" s="89"/>
      <c r="P156" s="71">
        <v>0.02</v>
      </c>
      <c r="Q156" s="89">
        <v>20</v>
      </c>
      <c r="R156" s="89"/>
      <c r="S156" s="89"/>
      <c r="T156" s="89">
        <v>0.34</v>
      </c>
      <c r="U156" s="122"/>
      <c r="V156" s="122"/>
      <c r="W156" s="122"/>
    </row>
    <row r="157" spans="1:28" ht="15" customHeight="1" x14ac:dyDescent="0.25">
      <c r="A157" s="143" t="s">
        <v>16</v>
      </c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5"/>
      <c r="W157" s="122"/>
    </row>
    <row r="158" spans="1:28" ht="34.5" customHeight="1" x14ac:dyDescent="0.25">
      <c r="A158" s="95">
        <v>100</v>
      </c>
      <c r="B158" s="134" t="s">
        <v>96</v>
      </c>
      <c r="C158" s="2">
        <v>250</v>
      </c>
      <c r="D158" s="60">
        <v>5.8</v>
      </c>
      <c r="E158" s="60">
        <v>8</v>
      </c>
      <c r="F158" s="60">
        <v>12.8</v>
      </c>
      <c r="G158" s="60">
        <v>158</v>
      </c>
      <c r="H158" s="69"/>
      <c r="I158" s="69"/>
      <c r="J158" s="69"/>
      <c r="K158" s="69"/>
      <c r="L158" s="70"/>
      <c r="M158" s="51">
        <v>0.05</v>
      </c>
      <c r="N158" s="89">
        <v>3.65</v>
      </c>
      <c r="O158" s="89"/>
      <c r="P158" s="71">
        <v>0.04</v>
      </c>
      <c r="Q158" s="89">
        <v>66.400000000000006</v>
      </c>
      <c r="R158" s="89">
        <v>93</v>
      </c>
      <c r="S158" s="89">
        <v>14.52</v>
      </c>
      <c r="T158" s="89">
        <v>0.44</v>
      </c>
      <c r="U158" s="122">
        <v>1.0999999999999999E-2</v>
      </c>
      <c r="V158" s="122">
        <v>1.89</v>
      </c>
      <c r="W158" s="122"/>
    </row>
    <row r="159" spans="1:28" ht="34.5" customHeight="1" x14ac:dyDescent="0.25">
      <c r="A159" s="10" t="s">
        <v>51</v>
      </c>
      <c r="B159" s="11" t="s">
        <v>91</v>
      </c>
      <c r="C159" s="10">
        <v>100</v>
      </c>
      <c r="D159" s="53">
        <v>4.29</v>
      </c>
      <c r="E159" s="53">
        <v>9.4499999999999993</v>
      </c>
      <c r="F159" s="53">
        <v>10.5</v>
      </c>
      <c r="G159" s="53">
        <v>121</v>
      </c>
      <c r="H159" s="72"/>
      <c r="I159" s="72"/>
      <c r="J159" s="72"/>
      <c r="K159" s="72"/>
      <c r="L159" s="73"/>
      <c r="M159" s="51">
        <v>0.04</v>
      </c>
      <c r="N159" s="89">
        <v>0.04</v>
      </c>
      <c r="O159" s="89">
        <v>40</v>
      </c>
      <c r="P159" s="71">
        <v>1.0999999999999999E-2</v>
      </c>
      <c r="Q159" s="89">
        <v>107.86</v>
      </c>
      <c r="R159" s="89">
        <v>90</v>
      </c>
      <c r="S159" s="89"/>
      <c r="T159" s="89">
        <v>2.0499999999999998</v>
      </c>
      <c r="U159" s="122">
        <v>8.0000000000000002E-3</v>
      </c>
      <c r="V159" s="122"/>
      <c r="W159" s="122"/>
    </row>
    <row r="160" spans="1:28" ht="34.5" customHeight="1" x14ac:dyDescent="0.25">
      <c r="A160" s="10">
        <v>377</v>
      </c>
      <c r="B160" s="11" t="s">
        <v>34</v>
      </c>
      <c r="C160" s="2">
        <v>180</v>
      </c>
      <c r="D160" s="2">
        <v>4.0999999999999996</v>
      </c>
      <c r="E160" s="2">
        <v>8.4499999999999993</v>
      </c>
      <c r="F160" s="2">
        <v>18.78</v>
      </c>
      <c r="G160" s="60">
        <v>94</v>
      </c>
      <c r="H160" s="2"/>
      <c r="I160" s="2"/>
      <c r="J160" s="2"/>
      <c r="K160" s="2"/>
      <c r="L160" s="88"/>
      <c r="M160" s="51">
        <v>0.01</v>
      </c>
      <c r="N160" s="89">
        <v>0.9</v>
      </c>
      <c r="O160" s="89">
        <v>200</v>
      </c>
      <c r="P160" s="71">
        <v>0.2</v>
      </c>
      <c r="Q160" s="89">
        <v>80.3</v>
      </c>
      <c r="R160" s="89">
        <v>82.4</v>
      </c>
      <c r="S160" s="89">
        <v>39.04</v>
      </c>
      <c r="T160" s="89">
        <v>0.72</v>
      </c>
      <c r="U160" s="122">
        <v>1.2999999999999999E-2</v>
      </c>
      <c r="V160" s="122"/>
      <c r="W160" s="122"/>
    </row>
    <row r="161" spans="1:31" ht="22.5" customHeight="1" x14ac:dyDescent="0.25">
      <c r="A161" s="10">
        <v>299</v>
      </c>
      <c r="B161" s="11" t="s">
        <v>97</v>
      </c>
      <c r="C161" s="2">
        <v>120</v>
      </c>
      <c r="D161" s="60">
        <v>6.35</v>
      </c>
      <c r="E161" s="60">
        <v>5.19</v>
      </c>
      <c r="F161" s="60">
        <v>6.01</v>
      </c>
      <c r="G161" s="60">
        <v>142</v>
      </c>
      <c r="H161" s="71">
        <v>0.09</v>
      </c>
      <c r="I161" s="71">
        <v>0.08</v>
      </c>
      <c r="J161" s="71">
        <v>2.88</v>
      </c>
      <c r="K161" s="71">
        <v>36.14</v>
      </c>
      <c r="L161" s="74">
        <v>0.63</v>
      </c>
      <c r="M161" s="51">
        <v>1.0999999999999999E-2</v>
      </c>
      <c r="N161" s="89">
        <v>3.5999999999999997E-2</v>
      </c>
      <c r="O161" s="89">
        <v>60</v>
      </c>
      <c r="P161" s="71">
        <v>0.1</v>
      </c>
      <c r="Q161" s="89">
        <v>138</v>
      </c>
      <c r="R161" s="89">
        <v>69.58</v>
      </c>
      <c r="S161" s="89">
        <v>31.26</v>
      </c>
      <c r="T161" s="89">
        <v>0.01</v>
      </c>
      <c r="U161" s="122">
        <v>1.4999999999999999E-2</v>
      </c>
      <c r="V161" s="122"/>
      <c r="W161" s="122"/>
    </row>
    <row r="162" spans="1:31" ht="20.25" customHeight="1" x14ac:dyDescent="0.25">
      <c r="A162" s="95" t="s">
        <v>51</v>
      </c>
      <c r="B162" s="11" t="s">
        <v>66</v>
      </c>
      <c r="C162" s="2">
        <v>100</v>
      </c>
      <c r="D162" s="2">
        <v>0.8</v>
      </c>
      <c r="E162" s="2">
        <v>0.2</v>
      </c>
      <c r="F162" s="2">
        <v>7.5</v>
      </c>
      <c r="G162" s="60">
        <v>38</v>
      </c>
      <c r="H162" s="2"/>
      <c r="I162" s="2"/>
      <c r="J162" s="2"/>
      <c r="K162" s="2"/>
      <c r="L162" s="88"/>
      <c r="M162" s="51">
        <v>0.03</v>
      </c>
      <c r="N162" s="51">
        <v>19</v>
      </c>
      <c r="O162" s="89">
        <v>0</v>
      </c>
      <c r="P162" s="71"/>
      <c r="Q162" s="89">
        <v>17.5</v>
      </c>
      <c r="R162" s="89">
        <v>8.5</v>
      </c>
      <c r="S162" s="89">
        <v>5.5</v>
      </c>
      <c r="T162" s="89">
        <v>0.05</v>
      </c>
      <c r="U162" s="122"/>
      <c r="V162" s="122"/>
      <c r="W162" s="122"/>
    </row>
    <row r="163" spans="1:31" ht="20.25" customHeight="1" x14ac:dyDescent="0.25">
      <c r="A163" s="10">
        <v>457</v>
      </c>
      <c r="B163" s="11" t="s">
        <v>101</v>
      </c>
      <c r="C163" s="60">
        <v>200</v>
      </c>
      <c r="D163" s="60">
        <v>0.12</v>
      </c>
      <c r="E163" s="60"/>
      <c r="F163" s="60">
        <v>30.88</v>
      </c>
      <c r="G163" s="60">
        <v>155</v>
      </c>
      <c r="H163" s="60"/>
      <c r="I163" s="60"/>
      <c r="J163" s="60">
        <v>0.05</v>
      </c>
      <c r="K163" s="60">
        <v>4.3499999999999996</v>
      </c>
      <c r="L163" s="90">
        <v>0.36</v>
      </c>
      <c r="M163" s="51">
        <v>0.01</v>
      </c>
      <c r="N163" s="51">
        <v>5</v>
      </c>
      <c r="O163" s="89"/>
      <c r="P163" s="71">
        <v>0.02</v>
      </c>
      <c r="Q163" s="89">
        <v>4.8600000000000003</v>
      </c>
      <c r="R163" s="89">
        <v>111</v>
      </c>
      <c r="S163" s="89">
        <v>1.36</v>
      </c>
      <c r="T163" s="89">
        <v>0.22</v>
      </c>
      <c r="U163" s="122"/>
      <c r="V163" s="122"/>
      <c r="W163" s="122"/>
    </row>
    <row r="164" spans="1:31" ht="20.25" customHeight="1" x14ac:dyDescent="0.25">
      <c r="A164" s="10" t="s">
        <v>51</v>
      </c>
      <c r="B164" s="11" t="s">
        <v>52</v>
      </c>
      <c r="C164" s="2">
        <v>42</v>
      </c>
      <c r="D164" s="2">
        <v>3</v>
      </c>
      <c r="E164" s="2">
        <v>0.25</v>
      </c>
      <c r="F164" s="2">
        <v>13.8</v>
      </c>
      <c r="G164" s="60">
        <v>76</v>
      </c>
      <c r="H164" s="2"/>
      <c r="I164" s="2"/>
      <c r="J164" s="2"/>
      <c r="K164" s="2"/>
      <c r="L164" s="88"/>
      <c r="M164" s="51">
        <v>1.0999999999999999E-2</v>
      </c>
      <c r="N164" s="89"/>
      <c r="O164" s="89"/>
      <c r="P164" s="71">
        <v>0.05</v>
      </c>
      <c r="Q164" s="89">
        <v>11</v>
      </c>
      <c r="R164" s="89">
        <v>33</v>
      </c>
      <c r="S164" s="89"/>
      <c r="T164" s="89">
        <v>0.26</v>
      </c>
      <c r="U164" s="122"/>
      <c r="V164" s="122"/>
      <c r="W164" s="122"/>
    </row>
    <row r="165" spans="1:31" ht="17.25" customHeight="1" x14ac:dyDescent="0.25">
      <c r="A165" s="10" t="s">
        <v>51</v>
      </c>
      <c r="B165" s="11" t="s">
        <v>53</v>
      </c>
      <c r="C165" s="2">
        <v>70</v>
      </c>
      <c r="D165" s="2">
        <v>5</v>
      </c>
      <c r="E165" s="2">
        <v>1.2</v>
      </c>
      <c r="F165" s="2">
        <v>22</v>
      </c>
      <c r="G165" s="60">
        <v>130</v>
      </c>
      <c r="H165" s="2">
        <v>0.18</v>
      </c>
      <c r="I165" s="2">
        <v>0.08</v>
      </c>
      <c r="J165" s="2"/>
      <c r="K165" s="2">
        <v>35</v>
      </c>
      <c r="L165" s="88">
        <v>3.9</v>
      </c>
      <c r="M165" s="51">
        <v>4.1000000000000002E-2</v>
      </c>
      <c r="N165" s="89"/>
      <c r="O165" s="89"/>
      <c r="P165" s="71">
        <v>0.05</v>
      </c>
      <c r="Q165" s="89">
        <v>21</v>
      </c>
      <c r="R165" s="89">
        <v>66</v>
      </c>
      <c r="S165" s="89"/>
      <c r="T165" s="89">
        <v>0.35</v>
      </c>
      <c r="U165" s="122"/>
      <c r="V165" s="122"/>
      <c r="W165" s="122"/>
    </row>
    <row r="166" spans="1:31" s="22" customFormat="1" ht="19.5" customHeight="1" x14ac:dyDescent="0.2">
      <c r="A166" s="146" t="s">
        <v>17</v>
      </c>
      <c r="B166" s="147"/>
      <c r="C166" s="147"/>
      <c r="D166" s="55">
        <f>D165+D162+D161+D160+D158+D156+D154+D153+D159+D155+D164+D163</f>
        <v>46.059999999999995</v>
      </c>
      <c r="E166" s="123">
        <f t="shared" ref="E166:W166" si="9">E165+E162+E161+E160+E158+E156+E154+E153+E159+E155+E164+E163</f>
        <v>55.72</v>
      </c>
      <c r="F166" s="123">
        <f t="shared" si="9"/>
        <v>213.48000000000002</v>
      </c>
      <c r="G166" s="123">
        <f t="shared" si="9"/>
        <v>1579</v>
      </c>
      <c r="H166" s="123">
        <f t="shared" si="9"/>
        <v>0.4</v>
      </c>
      <c r="I166" s="123">
        <f t="shared" si="9"/>
        <v>0.24</v>
      </c>
      <c r="J166" s="123">
        <f t="shared" si="9"/>
        <v>2.9299999999999997</v>
      </c>
      <c r="K166" s="123">
        <f t="shared" si="9"/>
        <v>100.59</v>
      </c>
      <c r="L166" s="123">
        <f t="shared" si="9"/>
        <v>6.2200000000000006</v>
      </c>
      <c r="M166" s="123">
        <f t="shared" si="9"/>
        <v>0.33300000000000002</v>
      </c>
      <c r="N166" s="123">
        <f t="shared" si="9"/>
        <v>32.326000000000001</v>
      </c>
      <c r="O166" s="132">
        <f t="shared" si="9"/>
        <v>550</v>
      </c>
      <c r="P166" s="124">
        <f t="shared" si="9"/>
        <v>4.1159999999999997</v>
      </c>
      <c r="Q166" s="132">
        <f t="shared" si="9"/>
        <v>693.92000000000007</v>
      </c>
      <c r="R166" s="132">
        <f t="shared" si="9"/>
        <v>651.08000000000004</v>
      </c>
      <c r="S166" s="132">
        <f t="shared" si="9"/>
        <v>106.68</v>
      </c>
      <c r="T166" s="132">
        <f t="shared" si="9"/>
        <v>9.65</v>
      </c>
      <c r="U166" s="132">
        <f t="shared" si="9"/>
        <v>4.9999999999999996E-2</v>
      </c>
      <c r="V166" s="132">
        <f t="shared" si="9"/>
        <v>5.39</v>
      </c>
      <c r="W166" s="132">
        <f t="shared" si="9"/>
        <v>0</v>
      </c>
      <c r="X166" s="34"/>
      <c r="Y166" s="34"/>
      <c r="Z166" s="34"/>
      <c r="AA166" s="34"/>
      <c r="AB166" s="34"/>
      <c r="AC166" s="34"/>
      <c r="AD166" s="34"/>
      <c r="AE166" s="37"/>
    </row>
    <row r="167" spans="1:31" s="6" customFormat="1" ht="13.5" customHeight="1" x14ac:dyDescent="0.25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6"/>
      <c r="W167" s="122"/>
    </row>
    <row r="168" spans="1:31" s="7" customFormat="1" ht="15" customHeight="1" x14ac:dyDescent="0.2">
      <c r="A168" s="137" t="s">
        <v>24</v>
      </c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9"/>
      <c r="W168" s="191" t="s">
        <v>61</v>
      </c>
      <c r="X168" s="35"/>
      <c r="Y168" s="35"/>
      <c r="Z168" s="35"/>
      <c r="AA168" s="35"/>
      <c r="AB168" s="35"/>
      <c r="AC168" s="35"/>
      <c r="AD168" s="35"/>
      <c r="AE168" s="39"/>
    </row>
    <row r="169" spans="1:31" s="8" customFormat="1" ht="26.25" customHeight="1" x14ac:dyDescent="0.2">
      <c r="A169" s="151" t="s">
        <v>1</v>
      </c>
      <c r="B169" s="151" t="s">
        <v>2</v>
      </c>
      <c r="C169" s="148" t="s">
        <v>3</v>
      </c>
      <c r="D169" s="181" t="s">
        <v>5</v>
      </c>
      <c r="E169" s="182"/>
      <c r="F169" s="182"/>
      <c r="G169" s="149" t="s">
        <v>27</v>
      </c>
      <c r="H169" s="153" t="s">
        <v>8</v>
      </c>
      <c r="I169" s="154"/>
      <c r="J169" s="154"/>
      <c r="K169" s="153" t="s">
        <v>12</v>
      </c>
      <c r="L169" s="154"/>
      <c r="M169" s="184" t="s">
        <v>37</v>
      </c>
      <c r="N169" s="185"/>
      <c r="O169" s="185"/>
      <c r="P169" s="186"/>
      <c r="Q169" s="187" t="s">
        <v>38</v>
      </c>
      <c r="R169" s="188"/>
      <c r="S169" s="188"/>
      <c r="T169" s="188"/>
      <c r="U169" s="188"/>
      <c r="V169" s="189"/>
      <c r="W169" s="192"/>
      <c r="X169" s="35"/>
      <c r="Y169" s="35"/>
      <c r="Z169" s="35"/>
      <c r="AA169" s="35"/>
      <c r="AB169" s="35"/>
      <c r="AC169" s="35"/>
      <c r="AD169" s="35"/>
    </row>
    <row r="170" spans="1:31" s="8" customFormat="1" ht="18.75" customHeight="1" x14ac:dyDescent="0.25">
      <c r="A170" s="152"/>
      <c r="B170" s="152"/>
      <c r="C170" s="137"/>
      <c r="D170" s="63" t="s">
        <v>4</v>
      </c>
      <c r="E170" s="67" t="s">
        <v>6</v>
      </c>
      <c r="F170" s="80" t="s">
        <v>7</v>
      </c>
      <c r="G170" s="149"/>
      <c r="H170" s="81" t="s">
        <v>9</v>
      </c>
      <c r="I170" s="81" t="s">
        <v>10</v>
      </c>
      <c r="J170" s="81" t="s">
        <v>11</v>
      </c>
      <c r="K170" s="81" t="s">
        <v>13</v>
      </c>
      <c r="L170" s="81" t="s">
        <v>14</v>
      </c>
      <c r="M170" s="105" t="s">
        <v>9</v>
      </c>
      <c r="N170" s="105" t="s">
        <v>11</v>
      </c>
      <c r="O170" s="105" t="s">
        <v>39</v>
      </c>
      <c r="P170" s="112" t="s">
        <v>40</v>
      </c>
      <c r="Q170" s="105" t="s">
        <v>13</v>
      </c>
      <c r="R170" s="105" t="s">
        <v>41</v>
      </c>
      <c r="S170" s="105" t="s">
        <v>42</v>
      </c>
      <c r="T170" s="105" t="s">
        <v>14</v>
      </c>
      <c r="U170" s="122" t="s">
        <v>59</v>
      </c>
      <c r="V170" s="122" t="s">
        <v>60</v>
      </c>
      <c r="W170" s="193"/>
      <c r="X170" s="35"/>
      <c r="Y170" s="35"/>
      <c r="Z170" s="35"/>
      <c r="AA170" s="35"/>
      <c r="AB170" s="35"/>
      <c r="AC170" s="35"/>
      <c r="AD170" s="35"/>
    </row>
    <row r="171" spans="1:31" ht="15" customHeight="1" x14ac:dyDescent="0.25">
      <c r="A171" s="143" t="s">
        <v>15</v>
      </c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5"/>
      <c r="W171" s="122"/>
    </row>
    <row r="172" spans="1:31" ht="36.75" customHeight="1" x14ac:dyDescent="0.25">
      <c r="A172" s="10">
        <v>202</v>
      </c>
      <c r="B172" s="11" t="s">
        <v>29</v>
      </c>
      <c r="C172" s="2">
        <v>200</v>
      </c>
      <c r="D172" s="60">
        <v>9.5</v>
      </c>
      <c r="E172" s="60">
        <v>13.7</v>
      </c>
      <c r="F172" s="60">
        <v>61.8</v>
      </c>
      <c r="G172" s="60">
        <v>345</v>
      </c>
      <c r="H172" s="69"/>
      <c r="I172" s="69"/>
      <c r="J172" s="69"/>
      <c r="K172" s="69"/>
      <c r="L172" s="70"/>
      <c r="M172" s="89">
        <v>1.125</v>
      </c>
      <c r="N172" s="51">
        <v>2.48</v>
      </c>
      <c r="O172" s="89">
        <v>245</v>
      </c>
      <c r="P172" s="71">
        <v>0.5</v>
      </c>
      <c r="Q172" s="89">
        <v>80</v>
      </c>
      <c r="R172" s="89">
        <v>90</v>
      </c>
      <c r="S172" s="89"/>
      <c r="T172" s="89"/>
      <c r="U172" s="122">
        <v>0.01</v>
      </c>
      <c r="V172" s="122">
        <v>3.5</v>
      </c>
      <c r="W172" s="122"/>
    </row>
    <row r="173" spans="1:31" ht="30.75" customHeight="1" x14ac:dyDescent="0.25">
      <c r="A173" s="10">
        <v>69</v>
      </c>
      <c r="B173" s="11" t="s">
        <v>56</v>
      </c>
      <c r="C173" s="3" t="s">
        <v>73</v>
      </c>
      <c r="D173" s="2">
        <v>3.75</v>
      </c>
      <c r="E173" s="2">
        <v>1.45</v>
      </c>
      <c r="F173" s="60">
        <v>25.7</v>
      </c>
      <c r="G173" s="60">
        <v>131</v>
      </c>
      <c r="H173" s="69">
        <v>0.06</v>
      </c>
      <c r="I173" s="69">
        <v>0.03</v>
      </c>
      <c r="J173" s="69"/>
      <c r="K173" s="69">
        <v>11.2</v>
      </c>
      <c r="L173" s="70">
        <v>0.56999999999999995</v>
      </c>
      <c r="M173" s="51">
        <v>3.6999999999999998E-2</v>
      </c>
      <c r="N173" s="51">
        <v>9</v>
      </c>
      <c r="O173" s="89"/>
      <c r="P173" s="71">
        <v>7.0000000000000007E-2</v>
      </c>
      <c r="Q173" s="89">
        <v>15</v>
      </c>
      <c r="R173" s="89"/>
      <c r="S173" s="89">
        <v>25.6</v>
      </c>
      <c r="T173" s="89">
        <v>1</v>
      </c>
      <c r="U173" s="122"/>
      <c r="V173" s="122"/>
      <c r="W173" s="122"/>
    </row>
    <row r="174" spans="1:31" ht="23.25" customHeight="1" x14ac:dyDescent="0.25">
      <c r="A174" s="53" t="s">
        <v>51</v>
      </c>
      <c r="B174" s="46" t="s">
        <v>64</v>
      </c>
      <c r="C174" s="60">
        <v>108</v>
      </c>
      <c r="D174" s="60">
        <v>5</v>
      </c>
      <c r="E174" s="60">
        <v>3.2</v>
      </c>
      <c r="F174" s="60">
        <v>3.5</v>
      </c>
      <c r="G174" s="60">
        <v>70</v>
      </c>
      <c r="H174" s="60"/>
      <c r="I174" s="60"/>
      <c r="J174" s="60"/>
      <c r="K174" s="60"/>
      <c r="L174" s="90"/>
      <c r="M174" s="51">
        <v>0.04</v>
      </c>
      <c r="N174" s="51">
        <v>0.6</v>
      </c>
      <c r="O174" s="89">
        <v>20</v>
      </c>
      <c r="P174" s="71">
        <v>1.4999999999999999E-2</v>
      </c>
      <c r="Q174" s="89">
        <v>122</v>
      </c>
      <c r="R174" s="89">
        <v>96</v>
      </c>
      <c r="S174" s="89">
        <v>15</v>
      </c>
      <c r="T174" s="89">
        <v>0.1</v>
      </c>
      <c r="U174" s="122"/>
      <c r="V174" s="122"/>
      <c r="W174" s="122"/>
    </row>
    <row r="175" spans="1:31" ht="20.25" customHeight="1" x14ac:dyDescent="0.25">
      <c r="A175" s="10">
        <v>457</v>
      </c>
      <c r="B175" s="11" t="s">
        <v>101</v>
      </c>
      <c r="C175" s="2">
        <v>200</v>
      </c>
      <c r="D175" s="2">
        <v>2.61</v>
      </c>
      <c r="E175" s="2">
        <v>0.45</v>
      </c>
      <c r="F175" s="60">
        <v>25.95</v>
      </c>
      <c r="G175" s="60">
        <v>119</v>
      </c>
      <c r="H175" s="69">
        <v>0.03</v>
      </c>
      <c r="I175" s="69">
        <v>7.0000000000000007E-2</v>
      </c>
      <c r="J175" s="69">
        <v>0.65</v>
      </c>
      <c r="K175" s="69">
        <v>117.39</v>
      </c>
      <c r="L175" s="70">
        <v>0.51</v>
      </c>
      <c r="M175" s="51">
        <v>0.03</v>
      </c>
      <c r="N175" s="51">
        <v>4.9000000000000004</v>
      </c>
      <c r="O175" s="89"/>
      <c r="P175" s="71">
        <v>4.03</v>
      </c>
      <c r="Q175" s="89">
        <v>175</v>
      </c>
      <c r="R175" s="89">
        <v>162</v>
      </c>
      <c r="S175" s="89">
        <v>18.899999999999999</v>
      </c>
      <c r="T175" s="89">
        <v>1.62</v>
      </c>
      <c r="U175" s="122"/>
      <c r="V175" s="122"/>
      <c r="W175" s="122"/>
    </row>
    <row r="176" spans="1:31" s="12" customFormat="1" ht="15" customHeight="1" x14ac:dyDescent="0.2">
      <c r="A176" s="143" t="s">
        <v>16</v>
      </c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5"/>
      <c r="W176" s="133"/>
    </row>
    <row r="177" spans="1:30" ht="36" customHeight="1" x14ac:dyDescent="0.25">
      <c r="A177" s="10">
        <v>103</v>
      </c>
      <c r="B177" s="11" t="s">
        <v>98</v>
      </c>
      <c r="C177" s="2">
        <v>250</v>
      </c>
      <c r="D177" s="60">
        <v>9.6</v>
      </c>
      <c r="E177" s="60">
        <v>7.5</v>
      </c>
      <c r="F177" s="60">
        <v>18</v>
      </c>
      <c r="G177" s="60">
        <v>140</v>
      </c>
      <c r="H177" s="69"/>
      <c r="I177" s="69"/>
      <c r="J177" s="69"/>
      <c r="K177" s="69"/>
      <c r="L177" s="70"/>
      <c r="M177" s="51">
        <v>0.1</v>
      </c>
      <c r="N177" s="89">
        <v>2.13</v>
      </c>
      <c r="O177" s="89">
        <v>20</v>
      </c>
      <c r="P177" s="71">
        <v>0.03</v>
      </c>
      <c r="Q177" s="89">
        <v>23.92</v>
      </c>
      <c r="R177" s="89">
        <v>41.78</v>
      </c>
      <c r="S177" s="89">
        <v>88.4</v>
      </c>
      <c r="T177" s="89">
        <v>0.215</v>
      </c>
      <c r="U177" s="122"/>
      <c r="V177" s="122">
        <v>2.85</v>
      </c>
      <c r="W177" s="122"/>
    </row>
    <row r="178" spans="1:30" ht="36" customHeight="1" x14ac:dyDescent="0.25">
      <c r="A178" s="95">
        <v>53</v>
      </c>
      <c r="B178" s="134" t="s">
        <v>99</v>
      </c>
      <c r="C178" s="10">
        <v>100</v>
      </c>
      <c r="D178" s="53">
        <v>5.2</v>
      </c>
      <c r="E178" s="53">
        <v>16.3</v>
      </c>
      <c r="F178" s="53">
        <v>19</v>
      </c>
      <c r="G178" s="53">
        <v>160</v>
      </c>
      <c r="H178" s="72"/>
      <c r="I178" s="72"/>
      <c r="J178" s="72"/>
      <c r="K178" s="72"/>
      <c r="L178" s="73"/>
      <c r="M178" s="51">
        <v>0.04</v>
      </c>
      <c r="N178" s="89"/>
      <c r="O178" s="89">
        <v>400</v>
      </c>
      <c r="P178" s="71">
        <v>1.0999999999999999E-2</v>
      </c>
      <c r="Q178" s="89">
        <v>74.319999999999993</v>
      </c>
      <c r="R178" s="89">
        <v>73</v>
      </c>
      <c r="S178" s="89">
        <v>50</v>
      </c>
      <c r="T178" s="89">
        <v>1.8</v>
      </c>
      <c r="U178" s="122">
        <v>0.01</v>
      </c>
      <c r="V178" s="122"/>
      <c r="W178" s="122"/>
    </row>
    <row r="179" spans="1:30" s="49" customFormat="1" ht="27" customHeight="1" x14ac:dyDescent="0.25">
      <c r="A179" s="10">
        <v>376</v>
      </c>
      <c r="B179" s="11" t="s">
        <v>50</v>
      </c>
      <c r="C179" s="2">
        <v>200</v>
      </c>
      <c r="D179" s="2">
        <v>7.51</v>
      </c>
      <c r="E179" s="2">
        <v>7.98</v>
      </c>
      <c r="F179" s="2">
        <v>17.260000000000002</v>
      </c>
      <c r="G179" s="60">
        <v>122</v>
      </c>
      <c r="H179" s="69"/>
      <c r="I179" s="69"/>
      <c r="J179" s="69"/>
      <c r="K179" s="69"/>
      <c r="L179" s="70"/>
      <c r="M179" s="51">
        <v>0.01</v>
      </c>
      <c r="N179" s="89"/>
      <c r="O179" s="89">
        <v>80</v>
      </c>
      <c r="P179" s="71">
        <v>0.1</v>
      </c>
      <c r="Q179" s="89">
        <v>49.63</v>
      </c>
      <c r="R179" s="89">
        <v>37</v>
      </c>
      <c r="S179" s="89">
        <v>19.5</v>
      </c>
      <c r="T179" s="89">
        <v>4.92</v>
      </c>
      <c r="U179" s="122"/>
      <c r="V179" s="122"/>
      <c r="W179" s="122"/>
    </row>
    <row r="180" spans="1:30" s="49" customFormat="1" ht="27" customHeight="1" x14ac:dyDescent="0.25">
      <c r="A180" s="10" t="s">
        <v>51</v>
      </c>
      <c r="B180" s="13" t="s">
        <v>36</v>
      </c>
      <c r="C180" s="2">
        <v>100</v>
      </c>
      <c r="D180" s="60">
        <v>0.4</v>
      </c>
      <c r="E180" s="60">
        <v>0.4</v>
      </c>
      <c r="F180" s="60">
        <v>10.4</v>
      </c>
      <c r="G180" s="60">
        <v>45</v>
      </c>
      <c r="H180" s="69"/>
      <c r="I180" s="69"/>
      <c r="J180" s="69"/>
      <c r="K180" s="69"/>
      <c r="L180" s="70"/>
      <c r="M180" s="51">
        <v>0.03</v>
      </c>
      <c r="N180" s="51">
        <v>10</v>
      </c>
      <c r="O180" s="89">
        <v>5</v>
      </c>
      <c r="P180" s="71">
        <v>0.4</v>
      </c>
      <c r="Q180" s="89">
        <v>16</v>
      </c>
      <c r="R180" s="89">
        <v>11</v>
      </c>
      <c r="S180" s="89">
        <v>9</v>
      </c>
      <c r="T180" s="89">
        <v>3.78</v>
      </c>
      <c r="U180" s="122"/>
      <c r="V180" s="122"/>
      <c r="W180" s="122"/>
    </row>
    <row r="181" spans="1:30" ht="18" customHeight="1" x14ac:dyDescent="0.25">
      <c r="A181" s="10" t="s">
        <v>51</v>
      </c>
      <c r="B181" s="11" t="s">
        <v>52</v>
      </c>
      <c r="C181" s="2">
        <v>42</v>
      </c>
      <c r="D181" s="2">
        <v>3</v>
      </c>
      <c r="E181" s="2">
        <v>0.25</v>
      </c>
      <c r="F181" s="2">
        <v>13.8</v>
      </c>
      <c r="G181" s="60">
        <v>76</v>
      </c>
      <c r="H181" s="2"/>
      <c r="I181" s="2"/>
      <c r="J181" s="2"/>
      <c r="K181" s="2"/>
      <c r="L181" s="88"/>
      <c r="M181" s="51">
        <v>1.0999999999999999E-2</v>
      </c>
      <c r="N181" s="89"/>
      <c r="O181" s="89"/>
      <c r="P181" s="71">
        <v>0.05</v>
      </c>
      <c r="Q181" s="89">
        <v>11</v>
      </c>
      <c r="R181" s="89">
        <v>33</v>
      </c>
      <c r="S181" s="89"/>
      <c r="T181" s="89">
        <v>0.26</v>
      </c>
      <c r="U181" s="122"/>
      <c r="V181" s="122"/>
      <c r="W181" s="122"/>
    </row>
    <row r="182" spans="1:30" ht="18" customHeight="1" x14ac:dyDescent="0.25">
      <c r="A182" s="10" t="s">
        <v>51</v>
      </c>
      <c r="B182" s="11" t="s">
        <v>53</v>
      </c>
      <c r="C182" s="2">
        <v>70</v>
      </c>
      <c r="D182" s="2">
        <v>5</v>
      </c>
      <c r="E182" s="2">
        <v>1.2</v>
      </c>
      <c r="F182" s="2">
        <v>22</v>
      </c>
      <c r="G182" s="60">
        <v>130</v>
      </c>
      <c r="H182" s="2">
        <v>0.18</v>
      </c>
      <c r="I182" s="2">
        <v>0.08</v>
      </c>
      <c r="J182" s="2"/>
      <c r="K182" s="2">
        <v>35</v>
      </c>
      <c r="L182" s="88">
        <v>3.9</v>
      </c>
      <c r="M182" s="51">
        <v>4.1000000000000002E-2</v>
      </c>
      <c r="N182" s="89"/>
      <c r="O182" s="89"/>
      <c r="P182" s="71">
        <v>0.05</v>
      </c>
      <c r="Q182" s="89">
        <v>21</v>
      </c>
      <c r="R182" s="89">
        <v>66</v>
      </c>
      <c r="S182" s="89"/>
      <c r="T182" s="89">
        <v>0.35</v>
      </c>
      <c r="U182" s="122"/>
      <c r="V182" s="122"/>
      <c r="W182" s="122"/>
    </row>
    <row r="183" spans="1:30" ht="18.75" customHeight="1" x14ac:dyDescent="0.25">
      <c r="A183" s="10">
        <v>457</v>
      </c>
      <c r="B183" s="11" t="s">
        <v>101</v>
      </c>
      <c r="C183" s="2">
        <v>200</v>
      </c>
      <c r="D183" s="60">
        <v>0.56000000000000005</v>
      </c>
      <c r="E183" s="60"/>
      <c r="F183" s="60">
        <v>27.4</v>
      </c>
      <c r="G183" s="60">
        <v>112</v>
      </c>
      <c r="H183" s="69"/>
      <c r="I183" s="69"/>
      <c r="J183" s="69"/>
      <c r="K183" s="69"/>
      <c r="L183" s="70"/>
      <c r="M183" s="51">
        <v>0.01</v>
      </c>
      <c r="N183" s="89">
        <v>5</v>
      </c>
      <c r="O183" s="89"/>
      <c r="P183" s="71">
        <v>0.02</v>
      </c>
      <c r="Q183" s="89">
        <v>56.37</v>
      </c>
      <c r="R183" s="89">
        <v>40</v>
      </c>
      <c r="S183" s="89"/>
      <c r="T183" s="89">
        <v>0.34</v>
      </c>
      <c r="U183" s="122"/>
      <c r="V183" s="122"/>
      <c r="W183" s="122">
        <v>25</v>
      </c>
    </row>
    <row r="184" spans="1:30" s="26" customFormat="1" ht="18.75" customHeight="1" x14ac:dyDescent="0.2">
      <c r="A184" s="163" t="s">
        <v>17</v>
      </c>
      <c r="B184" s="164"/>
      <c r="C184" s="190"/>
      <c r="D184" s="56">
        <f>D183+D181+D179+D177+D175+D172+D173+D178+D182+D174+D180</f>
        <v>52.13</v>
      </c>
      <c r="E184" s="56">
        <f t="shared" ref="E184:W184" si="10">E183+E181+E179+E177+E175+E172+E173+E178+E182+E174+E180</f>
        <v>52.43</v>
      </c>
      <c r="F184" s="56">
        <f t="shared" si="10"/>
        <v>244.81</v>
      </c>
      <c r="G184" s="56">
        <f t="shared" si="10"/>
        <v>1450</v>
      </c>
      <c r="H184" s="56">
        <f t="shared" si="10"/>
        <v>0.27</v>
      </c>
      <c r="I184" s="56">
        <f t="shared" si="10"/>
        <v>0.18</v>
      </c>
      <c r="J184" s="56">
        <f t="shared" si="10"/>
        <v>0.65</v>
      </c>
      <c r="K184" s="56">
        <f t="shared" si="10"/>
        <v>163.59</v>
      </c>
      <c r="L184" s="56">
        <f t="shared" si="10"/>
        <v>4.9800000000000004</v>
      </c>
      <c r="M184" s="56">
        <f t="shared" si="10"/>
        <v>1.474</v>
      </c>
      <c r="N184" s="56">
        <f t="shared" si="10"/>
        <v>34.11</v>
      </c>
      <c r="O184" s="120">
        <f t="shared" si="10"/>
        <v>770</v>
      </c>
      <c r="P184" s="116">
        <f t="shared" si="10"/>
        <v>5.2760000000000007</v>
      </c>
      <c r="Q184" s="120">
        <f t="shared" si="10"/>
        <v>644.24</v>
      </c>
      <c r="R184" s="120">
        <f t="shared" si="10"/>
        <v>649.78</v>
      </c>
      <c r="S184" s="120">
        <f t="shared" si="10"/>
        <v>226.4</v>
      </c>
      <c r="T184" s="120">
        <f t="shared" si="10"/>
        <v>14.385</v>
      </c>
      <c r="U184" s="120">
        <f t="shared" si="10"/>
        <v>0.02</v>
      </c>
      <c r="V184" s="120">
        <f t="shared" si="10"/>
        <v>6.35</v>
      </c>
      <c r="W184" s="120">
        <f t="shared" si="10"/>
        <v>25</v>
      </c>
      <c r="X184" s="42"/>
      <c r="Y184" s="42"/>
      <c r="Z184" s="42"/>
      <c r="AA184" s="42"/>
      <c r="AB184" s="42"/>
      <c r="AC184" s="42"/>
      <c r="AD184" s="41"/>
    </row>
    <row r="185" spans="1:30" s="5" customFormat="1" ht="13.5" customHeight="1" x14ac:dyDescent="0.25">
      <c r="A185" s="143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4"/>
      <c r="T185" s="144"/>
      <c r="U185" s="144"/>
      <c r="V185" s="145"/>
      <c r="W185" s="122"/>
      <c r="X185" s="6"/>
      <c r="Y185" s="6"/>
      <c r="Z185" s="6"/>
      <c r="AA185" s="6"/>
      <c r="AB185" s="6"/>
      <c r="AC185" s="6"/>
      <c r="AD185" s="40"/>
    </row>
    <row r="186" spans="1:30" x14ac:dyDescent="0.25">
      <c r="A186" s="165" t="s">
        <v>48</v>
      </c>
      <c r="B186" s="166"/>
      <c r="C186" s="167"/>
      <c r="D186" s="57">
        <f>D19+D37+D55+D75+D93+D111+D129+D147+D166+D184</f>
        <v>540</v>
      </c>
      <c r="E186" s="57">
        <f t="shared" ref="E186:W186" si="11">E19+E37+E55+E75+E93+E111+E129+E147+E166+E184</f>
        <v>552</v>
      </c>
      <c r="F186" s="57">
        <f t="shared" si="11"/>
        <v>2297.9899999999998</v>
      </c>
      <c r="G186" s="57">
        <f t="shared" si="11"/>
        <v>16320</v>
      </c>
      <c r="H186" s="57">
        <f t="shared" si="11"/>
        <v>7.2000000000000011</v>
      </c>
      <c r="I186" s="57">
        <f t="shared" si="11"/>
        <v>4.4700000000000006</v>
      </c>
      <c r="J186" s="57">
        <f t="shared" si="11"/>
        <v>197.96</v>
      </c>
      <c r="K186" s="57">
        <f t="shared" si="11"/>
        <v>1973.04</v>
      </c>
      <c r="L186" s="57">
        <f t="shared" si="11"/>
        <v>94.39</v>
      </c>
      <c r="M186" s="57">
        <f t="shared" si="11"/>
        <v>8.4249999999999989</v>
      </c>
      <c r="N186" s="57">
        <f t="shared" si="11"/>
        <v>295.81200000000001</v>
      </c>
      <c r="O186" s="121">
        <f t="shared" si="11"/>
        <v>5400.02</v>
      </c>
      <c r="P186" s="83">
        <f t="shared" si="11"/>
        <v>77.237000000000009</v>
      </c>
      <c r="Q186" s="121">
        <f t="shared" si="11"/>
        <v>7199.9999999999991</v>
      </c>
      <c r="R186" s="121">
        <f t="shared" si="11"/>
        <v>7200</v>
      </c>
      <c r="S186" s="121">
        <f t="shared" si="11"/>
        <v>1800.0000000000002</v>
      </c>
      <c r="T186" s="121">
        <f t="shared" si="11"/>
        <v>108.00200000000002</v>
      </c>
      <c r="U186" s="121">
        <f t="shared" si="11"/>
        <v>0.61799999999999999</v>
      </c>
      <c r="V186" s="121">
        <f t="shared" si="11"/>
        <v>85.6</v>
      </c>
      <c r="W186" s="121">
        <f t="shared" si="11"/>
        <v>125</v>
      </c>
    </row>
    <row r="187" spans="1:30" x14ac:dyDescent="0.25">
      <c r="A187" s="5"/>
      <c r="B187" s="47" t="s">
        <v>49</v>
      </c>
      <c r="C187" s="5"/>
      <c r="D187" s="58">
        <f>D186/10</f>
        <v>54</v>
      </c>
      <c r="E187" s="58">
        <f t="shared" ref="E187:T187" si="12">E186/10</f>
        <v>55.2</v>
      </c>
      <c r="F187" s="58">
        <f t="shared" si="12"/>
        <v>229.79899999999998</v>
      </c>
      <c r="G187" s="58">
        <f t="shared" si="12"/>
        <v>1632</v>
      </c>
      <c r="H187" s="84">
        <f t="shared" si="12"/>
        <v>0.72000000000000008</v>
      </c>
      <c r="I187" s="84">
        <f t="shared" si="12"/>
        <v>0.44700000000000006</v>
      </c>
      <c r="J187" s="84">
        <f t="shared" si="12"/>
        <v>19.795999999999999</v>
      </c>
      <c r="K187" s="84">
        <f t="shared" si="12"/>
        <v>197.304</v>
      </c>
      <c r="L187" s="84">
        <f t="shared" si="12"/>
        <v>9.4390000000000001</v>
      </c>
      <c r="M187" s="106">
        <f t="shared" si="12"/>
        <v>0.84249999999999992</v>
      </c>
      <c r="N187" s="106">
        <f t="shared" si="12"/>
        <v>29.581200000000003</v>
      </c>
      <c r="O187" s="106">
        <f t="shared" si="12"/>
        <v>540.00200000000007</v>
      </c>
      <c r="P187" s="86">
        <f t="shared" si="12"/>
        <v>7.7237000000000009</v>
      </c>
      <c r="Q187" s="106">
        <f t="shared" si="12"/>
        <v>719.99999999999989</v>
      </c>
      <c r="R187" s="106">
        <f t="shared" si="12"/>
        <v>720</v>
      </c>
      <c r="S187" s="106">
        <f t="shared" si="12"/>
        <v>180.00000000000003</v>
      </c>
      <c r="T187" s="106">
        <f t="shared" si="12"/>
        <v>10.800200000000002</v>
      </c>
      <c r="U187" s="106">
        <f t="shared" ref="U187:V187" si="13">U186/10</f>
        <v>6.1800000000000001E-2</v>
      </c>
      <c r="V187" s="106">
        <f t="shared" si="13"/>
        <v>8.5599999999999987</v>
      </c>
      <c r="W187" s="106">
        <f t="shared" ref="W187" si="14">W186/10</f>
        <v>12.5</v>
      </c>
    </row>
    <row r="188" spans="1:30" x14ac:dyDescent="0.25">
      <c r="A188" s="6"/>
      <c r="B188" s="91"/>
      <c r="C188" s="6"/>
      <c r="D188" s="128">
        <v>90</v>
      </c>
      <c r="E188" s="128">
        <v>92</v>
      </c>
      <c r="F188" s="128">
        <v>383</v>
      </c>
      <c r="G188" s="128">
        <v>2720</v>
      </c>
      <c r="H188" s="129"/>
      <c r="I188" s="129"/>
      <c r="J188" s="129"/>
      <c r="K188" s="129"/>
      <c r="L188" s="129"/>
      <c r="M188" s="130">
        <v>1.4</v>
      </c>
      <c r="N188" s="130">
        <v>70</v>
      </c>
      <c r="O188" s="130">
        <v>900</v>
      </c>
      <c r="P188" s="131"/>
      <c r="Q188" s="130">
        <v>1200</v>
      </c>
      <c r="R188" s="130">
        <v>1200</v>
      </c>
      <c r="S188" s="130">
        <v>300</v>
      </c>
      <c r="T188" s="130">
        <v>18</v>
      </c>
      <c r="U188" s="103">
        <v>0.1</v>
      </c>
    </row>
    <row r="189" spans="1:30" x14ac:dyDescent="0.25">
      <c r="D189" s="125">
        <f>D188*60%</f>
        <v>54</v>
      </c>
      <c r="E189" s="125">
        <f t="shared" ref="E189:U189" si="15">E188*60%</f>
        <v>55.199999999999996</v>
      </c>
      <c r="F189" s="125">
        <f t="shared" si="15"/>
        <v>229.79999999999998</v>
      </c>
      <c r="G189" s="125">
        <f t="shared" si="15"/>
        <v>1632</v>
      </c>
      <c r="H189" s="125">
        <f t="shared" si="15"/>
        <v>0</v>
      </c>
      <c r="I189" s="125">
        <f t="shared" si="15"/>
        <v>0</v>
      </c>
      <c r="J189" s="125">
        <f t="shared" si="15"/>
        <v>0</v>
      </c>
      <c r="K189" s="125">
        <f t="shared" si="15"/>
        <v>0</v>
      </c>
      <c r="L189" s="125">
        <f t="shared" si="15"/>
        <v>0</v>
      </c>
      <c r="M189" s="125">
        <f t="shared" si="15"/>
        <v>0.84</v>
      </c>
      <c r="N189" s="125">
        <f t="shared" si="15"/>
        <v>42</v>
      </c>
      <c r="O189" s="126">
        <f t="shared" si="15"/>
        <v>540</v>
      </c>
      <c r="P189" s="127">
        <f t="shared" si="15"/>
        <v>0</v>
      </c>
      <c r="Q189" s="126">
        <f t="shared" si="15"/>
        <v>720</v>
      </c>
      <c r="R189" s="126">
        <f t="shared" si="15"/>
        <v>720</v>
      </c>
      <c r="S189" s="126">
        <f t="shared" si="15"/>
        <v>180</v>
      </c>
      <c r="T189" s="126">
        <f t="shared" si="15"/>
        <v>10.799999999999999</v>
      </c>
      <c r="U189" s="126">
        <f t="shared" si="15"/>
        <v>0.06</v>
      </c>
      <c r="V189" s="103">
        <v>8.4</v>
      </c>
    </row>
    <row r="190" spans="1:30" x14ac:dyDescent="0.25">
      <c r="D190" s="49">
        <f>D189*10</f>
        <v>540</v>
      </c>
      <c r="E190" s="49">
        <f t="shared" ref="E190:T190" si="16">E189*10</f>
        <v>552</v>
      </c>
      <c r="F190" s="49">
        <f t="shared" si="16"/>
        <v>2298</v>
      </c>
      <c r="G190" s="49">
        <f t="shared" si="16"/>
        <v>16320</v>
      </c>
      <c r="H190" s="49">
        <f t="shared" si="16"/>
        <v>0</v>
      </c>
      <c r="I190" s="49">
        <f t="shared" si="16"/>
        <v>0</v>
      </c>
      <c r="J190" s="49">
        <f t="shared" si="16"/>
        <v>0</v>
      </c>
      <c r="K190" s="49">
        <f t="shared" si="16"/>
        <v>0</v>
      </c>
      <c r="L190" s="49">
        <f t="shared" si="16"/>
        <v>0</v>
      </c>
      <c r="M190" s="103">
        <f t="shared" si="16"/>
        <v>8.4</v>
      </c>
      <c r="N190" s="103">
        <f t="shared" si="16"/>
        <v>420</v>
      </c>
      <c r="O190" s="103">
        <f t="shared" si="16"/>
        <v>5400</v>
      </c>
      <c r="P190" s="68">
        <f t="shared" si="16"/>
        <v>0</v>
      </c>
      <c r="Q190" s="103">
        <f t="shared" si="16"/>
        <v>7200</v>
      </c>
      <c r="R190" s="103">
        <f t="shared" si="16"/>
        <v>7200</v>
      </c>
      <c r="S190" s="103">
        <f t="shared" si="16"/>
        <v>1800</v>
      </c>
      <c r="T190" s="103">
        <f t="shared" si="16"/>
        <v>107.99999999999999</v>
      </c>
      <c r="U190" s="103">
        <f t="shared" ref="U190:V190" si="17">U189*10</f>
        <v>0.6</v>
      </c>
      <c r="V190" s="103">
        <f t="shared" si="17"/>
        <v>84</v>
      </c>
    </row>
    <row r="191" spans="1:30" x14ac:dyDescent="0.25">
      <c r="D191" s="78">
        <f>D186-D190</f>
        <v>0</v>
      </c>
      <c r="E191" s="78">
        <f t="shared" ref="E191:T191" si="18">E186-E190</f>
        <v>0</v>
      </c>
      <c r="F191" s="78">
        <f t="shared" si="18"/>
        <v>-1.0000000000218279E-2</v>
      </c>
      <c r="G191" s="78">
        <f t="shared" si="18"/>
        <v>0</v>
      </c>
      <c r="H191" s="78">
        <f t="shared" si="18"/>
        <v>7.2000000000000011</v>
      </c>
      <c r="I191" s="78">
        <f t="shared" si="18"/>
        <v>4.4700000000000006</v>
      </c>
      <c r="J191" s="78">
        <f t="shared" si="18"/>
        <v>197.96</v>
      </c>
      <c r="K191" s="78">
        <f t="shared" si="18"/>
        <v>1973.04</v>
      </c>
      <c r="L191" s="78">
        <f t="shared" si="18"/>
        <v>94.39</v>
      </c>
      <c r="M191" s="107">
        <f t="shared" si="18"/>
        <v>2.4999999999998579E-2</v>
      </c>
      <c r="N191" s="107">
        <f t="shared" si="18"/>
        <v>-124.18799999999999</v>
      </c>
      <c r="O191" s="107">
        <f t="shared" si="18"/>
        <v>2.0000000000436557E-2</v>
      </c>
      <c r="P191" s="85">
        <f t="shared" si="18"/>
        <v>77.237000000000009</v>
      </c>
      <c r="Q191" s="107">
        <f t="shared" si="18"/>
        <v>0</v>
      </c>
      <c r="R191" s="107">
        <f t="shared" si="18"/>
        <v>0</v>
      </c>
      <c r="S191" s="107">
        <f t="shared" si="18"/>
        <v>0</v>
      </c>
      <c r="T191" s="107">
        <f t="shared" si="18"/>
        <v>2.0000000000379714E-3</v>
      </c>
      <c r="U191" s="107">
        <f t="shared" ref="U191:V191" si="19">U186-U190</f>
        <v>1.8000000000000016E-2</v>
      </c>
      <c r="V191" s="107">
        <f t="shared" si="19"/>
        <v>1.5999999999999943</v>
      </c>
    </row>
    <row r="193" spans="1:21" x14ac:dyDescent="0.25">
      <c r="A193" s="29" t="s">
        <v>46</v>
      </c>
      <c r="B193" s="29" t="s">
        <v>15</v>
      </c>
      <c r="C193" s="1">
        <f>G6+G7+G9+G25+G26+G28+G43+G44+G46+G61+G62+G64+G65+G81+G82+G84+G99+G100+G102+G117+G118+G120+G135+G136+G138+G153+G154+G156+G172+G173+G175+G8+G27+G45+G63+G83+G101+G119+G137+G155+G174</f>
        <v>6800</v>
      </c>
      <c r="E193" s="64">
        <f>C193*60/G186</f>
        <v>25</v>
      </c>
      <c r="G193" s="49" t="s">
        <v>43</v>
      </c>
      <c r="M193" s="108">
        <f>D187*4*100/G187</f>
        <v>13.235294117647058</v>
      </c>
    </row>
    <row r="194" spans="1:21" x14ac:dyDescent="0.25">
      <c r="A194" s="29" t="s">
        <v>47</v>
      </c>
      <c r="B194" s="29" t="s">
        <v>16</v>
      </c>
      <c r="C194" s="1">
        <f>+G163+G51+G33+G18+G180+G71+G11+G12+G13+G14+G15+G17+G30+G31+G32+G35+G36+G48+G49+G50+G53+G54+G67+G68+G69+G70+G72+G74+G86+G87+G88+G89+G90+G92+G104+G105+G106+G107+G108+G110+G122+G123+G124+G125+G126+G128+G140+G141+G142+G143+G144+G146+G158+G159+G160+G161+G162+G165+G177+G178+G179+G181+G183+G16+G34+G52+G73+G91+G109+G127+G145+G164+G182</f>
        <v>9520</v>
      </c>
      <c r="E194" s="64">
        <f>C194*60/G186</f>
        <v>35</v>
      </c>
      <c r="G194" s="49" t="s">
        <v>44</v>
      </c>
      <c r="M194" s="108">
        <f>E187*9*100/G187</f>
        <v>30.441176470588236</v>
      </c>
    </row>
    <row r="195" spans="1:21" x14ac:dyDescent="0.25">
      <c r="A195" s="29"/>
      <c r="E195" s="64"/>
      <c r="G195" s="49" t="s">
        <v>45</v>
      </c>
      <c r="M195" s="108">
        <f>F187*4*100/G187</f>
        <v>56.323284313725487</v>
      </c>
    </row>
    <row r="196" spans="1:21" x14ac:dyDescent="0.25">
      <c r="A196" s="29"/>
      <c r="E196" s="64"/>
    </row>
    <row r="197" spans="1:21" hidden="1" x14ac:dyDescent="0.25">
      <c r="A197" s="29"/>
      <c r="D197" s="49">
        <v>54</v>
      </c>
      <c r="E197" s="64">
        <v>55.2</v>
      </c>
      <c r="F197" s="49">
        <v>229.8</v>
      </c>
      <c r="G197" s="49">
        <v>1627.8</v>
      </c>
      <c r="M197" s="103">
        <v>0.84</v>
      </c>
      <c r="N197" s="103">
        <v>42</v>
      </c>
      <c r="O197" s="103">
        <v>0.54</v>
      </c>
      <c r="P197" s="68">
        <v>7.2</v>
      </c>
      <c r="Q197" s="103">
        <v>720</v>
      </c>
      <c r="R197" s="103">
        <v>1080</v>
      </c>
      <c r="S197" s="103">
        <v>180</v>
      </c>
      <c r="T197" s="103">
        <v>10.199999999999999</v>
      </c>
    </row>
    <row r="198" spans="1:21" hidden="1" x14ac:dyDescent="0.25">
      <c r="D198" s="49">
        <f>D197*10</f>
        <v>540</v>
      </c>
      <c r="E198" s="49">
        <f t="shared" ref="E198:T198" si="20">E197*10</f>
        <v>552</v>
      </c>
      <c r="F198" s="49">
        <f t="shared" si="20"/>
        <v>2298</v>
      </c>
      <c r="G198" s="49">
        <f>G197*10</f>
        <v>16278</v>
      </c>
      <c r="H198" s="68">
        <f t="shared" si="20"/>
        <v>0</v>
      </c>
      <c r="I198" s="68">
        <f t="shared" si="20"/>
        <v>0</v>
      </c>
      <c r="J198" s="68">
        <f t="shared" si="20"/>
        <v>0</v>
      </c>
      <c r="K198" s="68">
        <f t="shared" si="20"/>
        <v>0</v>
      </c>
      <c r="L198" s="68">
        <f t="shared" si="20"/>
        <v>0</v>
      </c>
      <c r="M198" s="103">
        <f t="shared" si="20"/>
        <v>8.4</v>
      </c>
      <c r="N198" s="103">
        <f t="shared" si="20"/>
        <v>420</v>
      </c>
      <c r="O198" s="103">
        <f t="shared" si="20"/>
        <v>5.4</v>
      </c>
      <c r="P198" s="68">
        <f t="shared" si="20"/>
        <v>72</v>
      </c>
      <c r="Q198" s="103">
        <f t="shared" si="20"/>
        <v>7200</v>
      </c>
      <c r="R198" s="103">
        <f t="shared" si="20"/>
        <v>10800</v>
      </c>
      <c r="S198" s="103">
        <f t="shared" si="20"/>
        <v>1800</v>
      </c>
      <c r="T198" s="103">
        <f t="shared" si="20"/>
        <v>102</v>
      </c>
    </row>
    <row r="199" spans="1:21" hidden="1" x14ac:dyDescent="0.25">
      <c r="D199" s="78"/>
      <c r="E199" s="78"/>
      <c r="F199" s="78"/>
      <c r="G199" s="78">
        <f>G198-G186</f>
        <v>-42</v>
      </c>
      <c r="H199" s="85">
        <f t="shared" ref="H199:L199" si="21">H198-H186</f>
        <v>-7.2000000000000011</v>
      </c>
      <c r="I199" s="85">
        <f t="shared" si="21"/>
        <v>-4.4700000000000006</v>
      </c>
      <c r="J199" s="85">
        <f t="shared" si="21"/>
        <v>-197.96</v>
      </c>
      <c r="K199" s="85">
        <f t="shared" si="21"/>
        <v>-1973.04</v>
      </c>
      <c r="L199" s="85">
        <f t="shared" si="21"/>
        <v>-94.39</v>
      </c>
      <c r="M199" s="107"/>
      <c r="N199" s="107"/>
      <c r="O199" s="107"/>
      <c r="P199" s="85"/>
      <c r="Q199" s="107"/>
      <c r="R199" s="107"/>
      <c r="S199" s="107"/>
      <c r="T199" s="107"/>
    </row>
    <row r="200" spans="1:21" x14ac:dyDescent="0.25">
      <c r="H200" s="49">
        <f t="shared" ref="H200" si="22">H199/3</f>
        <v>-2.4000000000000004</v>
      </c>
      <c r="I200" s="49">
        <f t="shared" ref="I200" si="23">I199/3</f>
        <v>-1.4900000000000002</v>
      </c>
      <c r="J200" s="49">
        <f t="shared" ref="J200" si="24">J199/3</f>
        <v>-65.986666666666665</v>
      </c>
      <c r="K200" s="49">
        <f t="shared" ref="K200" si="25">K199/3</f>
        <v>-657.68</v>
      </c>
      <c r="L200" s="49">
        <f t="shared" ref="L200" si="26">L199/3</f>
        <v>-31.463333333333335</v>
      </c>
    </row>
    <row r="202" spans="1:21" ht="15" customHeight="1" x14ac:dyDescent="0.25">
      <c r="B202" s="156" t="s">
        <v>100</v>
      </c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</row>
    <row r="203" spans="1:21" x14ac:dyDescent="0.25">
      <c r="B203" s="156"/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</row>
    <row r="204" spans="1:21" x14ac:dyDescent="0.25">
      <c r="B204" s="156"/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</row>
    <row r="205" spans="1:21" x14ac:dyDescent="0.25"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</row>
    <row r="206" spans="1:21" x14ac:dyDescent="0.25"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</row>
    <row r="207" spans="1:21" x14ac:dyDescent="0.25"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</row>
    <row r="208" spans="1:21" ht="63" customHeight="1" x14ac:dyDescent="0.25">
      <c r="B208" s="180" t="s">
        <v>58</v>
      </c>
      <c r="C208" s="180"/>
      <c r="D208" s="1"/>
      <c r="E208" s="1"/>
      <c r="F208" s="1"/>
      <c r="G208" s="1"/>
      <c r="H208" s="49"/>
      <c r="I208" s="1"/>
      <c r="J208" s="1"/>
      <c r="K208" s="1"/>
      <c r="L208" s="1"/>
    </row>
    <row r="209" spans="2:5" ht="30" x14ac:dyDescent="0.25">
      <c r="B209" s="29" t="s">
        <v>74</v>
      </c>
      <c r="E209" s="1" t="s">
        <v>71</v>
      </c>
    </row>
    <row r="212" spans="2:5" ht="30" x14ac:dyDescent="0.25">
      <c r="B212" s="29" t="s">
        <v>62</v>
      </c>
    </row>
    <row r="214" spans="2:5" ht="45" x14ac:dyDescent="0.25">
      <c r="B214" s="29" t="s">
        <v>63</v>
      </c>
    </row>
  </sheetData>
  <mergeCells count="153">
    <mergeCell ref="W168:W170"/>
    <mergeCell ref="W2:W4"/>
    <mergeCell ref="W21:W23"/>
    <mergeCell ref="W39:W41"/>
    <mergeCell ref="W57:W59"/>
    <mergeCell ref="W77:W79"/>
    <mergeCell ref="W95:W97"/>
    <mergeCell ref="W113:W115"/>
    <mergeCell ref="W131:W133"/>
    <mergeCell ref="W149:W151"/>
    <mergeCell ref="A2:V2"/>
    <mergeCell ref="Q3:V3"/>
    <mergeCell ref="A5:V5"/>
    <mergeCell ref="A10:V10"/>
    <mergeCell ref="A20:V20"/>
    <mergeCell ref="A21:V21"/>
    <mergeCell ref="Q22:V22"/>
    <mergeCell ref="A24:V24"/>
    <mergeCell ref="A29:V29"/>
    <mergeCell ref="A19:C19"/>
    <mergeCell ref="A186:C186"/>
    <mergeCell ref="A169:A170"/>
    <mergeCell ref="B169:B170"/>
    <mergeCell ref="C169:C170"/>
    <mergeCell ref="D169:F169"/>
    <mergeCell ref="G169:G170"/>
    <mergeCell ref="H169:J169"/>
    <mergeCell ref="A184:C184"/>
    <mergeCell ref="Q169:V169"/>
    <mergeCell ref="A171:V171"/>
    <mergeCell ref="A176:V176"/>
    <mergeCell ref="A185:V185"/>
    <mergeCell ref="H150:J150"/>
    <mergeCell ref="K150:L150"/>
    <mergeCell ref="M150:P150"/>
    <mergeCell ref="K169:L169"/>
    <mergeCell ref="M169:P169"/>
    <mergeCell ref="Q150:V150"/>
    <mergeCell ref="A152:V152"/>
    <mergeCell ref="A157:V157"/>
    <mergeCell ref="A167:V167"/>
    <mergeCell ref="A168:V168"/>
    <mergeCell ref="A150:A151"/>
    <mergeCell ref="B150:B151"/>
    <mergeCell ref="C150:C151"/>
    <mergeCell ref="D150:F150"/>
    <mergeCell ref="G150:G151"/>
    <mergeCell ref="A166:C166"/>
    <mergeCell ref="A148:V148"/>
    <mergeCell ref="A149:V149"/>
    <mergeCell ref="A132:A133"/>
    <mergeCell ref="B132:B133"/>
    <mergeCell ref="C132:C133"/>
    <mergeCell ref="D132:F132"/>
    <mergeCell ref="G132:G133"/>
    <mergeCell ref="H132:J132"/>
    <mergeCell ref="A147:C147"/>
    <mergeCell ref="Q132:V132"/>
    <mergeCell ref="A134:V134"/>
    <mergeCell ref="A139:V139"/>
    <mergeCell ref="H114:J114"/>
    <mergeCell ref="K114:L114"/>
    <mergeCell ref="M114:P114"/>
    <mergeCell ref="K132:L132"/>
    <mergeCell ref="M132:P132"/>
    <mergeCell ref="Q114:V114"/>
    <mergeCell ref="A116:V116"/>
    <mergeCell ref="A121:V121"/>
    <mergeCell ref="A130:V130"/>
    <mergeCell ref="A131:V131"/>
    <mergeCell ref="A114:A115"/>
    <mergeCell ref="B114:B115"/>
    <mergeCell ref="C114:C115"/>
    <mergeCell ref="D114:F114"/>
    <mergeCell ref="G114:G115"/>
    <mergeCell ref="A129:C129"/>
    <mergeCell ref="K96:L96"/>
    <mergeCell ref="M96:P96"/>
    <mergeCell ref="Q78:V78"/>
    <mergeCell ref="A80:V80"/>
    <mergeCell ref="A85:V85"/>
    <mergeCell ref="A94:V94"/>
    <mergeCell ref="A95:V95"/>
    <mergeCell ref="A112:V112"/>
    <mergeCell ref="A113:V113"/>
    <mergeCell ref="A96:A97"/>
    <mergeCell ref="B96:B97"/>
    <mergeCell ref="C96:C97"/>
    <mergeCell ref="D96:F96"/>
    <mergeCell ref="G96:G97"/>
    <mergeCell ref="H96:J96"/>
    <mergeCell ref="A111:C111"/>
    <mergeCell ref="Q96:V96"/>
    <mergeCell ref="A98:V98"/>
    <mergeCell ref="A103:V103"/>
    <mergeCell ref="A75:C75"/>
    <mergeCell ref="A78:A79"/>
    <mergeCell ref="B78:B79"/>
    <mergeCell ref="C78:C79"/>
    <mergeCell ref="D78:F78"/>
    <mergeCell ref="G78:G79"/>
    <mergeCell ref="A93:C93"/>
    <mergeCell ref="A76:V76"/>
    <mergeCell ref="A77:V77"/>
    <mergeCell ref="H78:J78"/>
    <mergeCell ref="K78:L78"/>
    <mergeCell ref="M78:P78"/>
    <mergeCell ref="A47:V47"/>
    <mergeCell ref="K58:L58"/>
    <mergeCell ref="M58:P58"/>
    <mergeCell ref="A55:C55"/>
    <mergeCell ref="A58:A59"/>
    <mergeCell ref="B58:B59"/>
    <mergeCell ref="C58:C59"/>
    <mergeCell ref="D58:F58"/>
    <mergeCell ref="G58:G59"/>
    <mergeCell ref="H58:J58"/>
    <mergeCell ref="A56:V56"/>
    <mergeCell ref="A57:V57"/>
    <mergeCell ref="Q58:V58"/>
    <mergeCell ref="C40:C41"/>
    <mergeCell ref="D40:F40"/>
    <mergeCell ref="G40:G41"/>
    <mergeCell ref="H40:J40"/>
    <mergeCell ref="K40:L40"/>
    <mergeCell ref="A38:V38"/>
    <mergeCell ref="A39:V39"/>
    <mergeCell ref="Q40:V40"/>
    <mergeCell ref="A42:V42"/>
    <mergeCell ref="B202:U207"/>
    <mergeCell ref="B208:C208"/>
    <mergeCell ref="A3:A4"/>
    <mergeCell ref="B3:B4"/>
    <mergeCell ref="C3:C4"/>
    <mergeCell ref="D3:F3"/>
    <mergeCell ref="G3:G4"/>
    <mergeCell ref="H3:J3"/>
    <mergeCell ref="K3:L3"/>
    <mergeCell ref="M3:P3"/>
    <mergeCell ref="A22:A23"/>
    <mergeCell ref="B22:B23"/>
    <mergeCell ref="C22:C23"/>
    <mergeCell ref="D22:F22"/>
    <mergeCell ref="A60:V60"/>
    <mergeCell ref="A66:V66"/>
    <mergeCell ref="G22:G23"/>
    <mergeCell ref="H22:J22"/>
    <mergeCell ref="K22:L22"/>
    <mergeCell ref="M22:P22"/>
    <mergeCell ref="M40:P40"/>
    <mergeCell ref="A37:C37"/>
    <mergeCell ref="A40:A41"/>
    <mergeCell ref="B40:B41"/>
  </mergeCells>
  <pageMargins left="0.78740157480314965" right="0.51181102362204722" top="0.55118110236220474" bottom="0.59055118110236227" header="0.31496062992125984" footer="0.31496062992125984"/>
  <pageSetup paperSize="9" scale="45" orientation="landscape" r:id="rId1"/>
  <rowBreaks count="4" manualBreakCount="4">
    <brk id="37" max="16383" man="1"/>
    <brk id="76" max="16383" man="1"/>
    <brk id="111" max="16383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7,11</vt:lpstr>
      <vt:lpstr>11,18</vt:lpstr>
      <vt:lpstr>'11,18'!Область_печати</vt:lpstr>
      <vt:lpstr>'7,11'!Область_печати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2011-10-26T06:33:51Z</cp:lastPrinted>
  <dcterms:created xsi:type="dcterms:W3CDTF">2006-09-16T00:00:00Z</dcterms:created>
  <dcterms:modified xsi:type="dcterms:W3CDTF">2023-09-12T02:16:36Z</dcterms:modified>
</cp:coreProperties>
</file>